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3.164.1.60\Finansowy\Organ\SPRAW. I INFOR. OPISOWE Z WYKON. BUDZETU i WPF\Sprawozdanie z wykonania budzetu 2020\"/>
    </mc:Choice>
  </mc:AlternateContent>
  <xr:revisionPtr revIDLastSave="0" documentId="13_ncr:1_{2E57C916-C4FB-4FD3-A9BC-148229646D25}" xr6:coauthVersionLast="46" xr6:coauthVersionMax="46" xr10:uidLastSave="{00000000-0000-0000-0000-000000000000}"/>
  <bookViews>
    <workbookView xWindow="2220" yWindow="1920" windowWidth="26580" windowHeight="14280" xr2:uid="{00000000-000D-0000-FFFF-FFFF00000000}"/>
  </bookViews>
  <sheets>
    <sheet name="Arkusz1" sheetId="1" r:id="rId1"/>
  </sheets>
  <definedNames>
    <definedName name="_xlnm.Print_Area" localSheetId="0">Arkusz1!$A$209:$D$286</definedName>
  </definedNames>
  <calcPr calcId="181029"/>
</workbook>
</file>

<file path=xl/calcChain.xml><?xml version="1.0" encoding="utf-8"?>
<calcChain xmlns="http://schemas.openxmlformats.org/spreadsheetml/2006/main">
  <c r="C220" i="1" l="1"/>
  <c r="B220" i="1"/>
  <c r="D224" i="1"/>
  <c r="D221" i="1"/>
  <c r="D222" i="1"/>
  <c r="C189" i="1"/>
  <c r="D175" i="1"/>
  <c r="D131" i="1" l="1"/>
  <c r="D128" i="1"/>
  <c r="D116" i="1" l="1"/>
  <c r="D117" i="1"/>
  <c r="D118" i="1"/>
  <c r="D112" i="1"/>
  <c r="D43" i="1"/>
  <c r="B189" i="1"/>
  <c r="D190" i="1"/>
  <c r="C183" i="1"/>
  <c r="B183" i="1"/>
  <c r="D185" i="1"/>
  <c r="D184" i="1"/>
  <c r="D180" i="1"/>
  <c r="D181" i="1"/>
  <c r="D179" i="1"/>
  <c r="D173" i="1"/>
  <c r="D143" i="1"/>
  <c r="B7" i="1"/>
  <c r="B13" i="1" s="1"/>
  <c r="C7" i="1"/>
  <c r="C13" i="1" s="1"/>
  <c r="D9" i="1"/>
  <c r="D10" i="1"/>
  <c r="D11" i="1"/>
  <c r="D12" i="1"/>
  <c r="B17" i="1"/>
  <c r="C17" i="1"/>
  <c r="D18" i="1"/>
  <c r="D19" i="1"/>
  <c r="D20" i="1"/>
  <c r="D21" i="1"/>
  <c r="B22" i="1"/>
  <c r="C22" i="1"/>
  <c r="D23" i="1"/>
  <c r="D24" i="1"/>
  <c r="D25" i="1"/>
  <c r="B26" i="1"/>
  <c r="C26" i="1"/>
  <c r="D27" i="1"/>
  <c r="D28" i="1"/>
  <c r="D29" i="1"/>
  <c r="D30" i="1"/>
  <c r="D31" i="1"/>
  <c r="D32" i="1"/>
  <c r="D33" i="1"/>
  <c r="B35" i="1"/>
  <c r="C35" i="1"/>
  <c r="D36" i="1"/>
  <c r="D37" i="1"/>
  <c r="D38" i="1"/>
  <c r="B39" i="1"/>
  <c r="C39" i="1"/>
  <c r="D40" i="1"/>
  <c r="D41" i="1"/>
  <c r="D42" i="1"/>
  <c r="D62" i="1"/>
  <c r="D63" i="1"/>
  <c r="D64" i="1"/>
  <c r="B65" i="1"/>
  <c r="C65" i="1"/>
  <c r="B69" i="1"/>
  <c r="C69" i="1"/>
  <c r="D70" i="1"/>
  <c r="D71" i="1"/>
  <c r="D72" i="1"/>
  <c r="B73" i="1"/>
  <c r="C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B103" i="1"/>
  <c r="B119" i="1" s="1"/>
  <c r="C103" i="1"/>
  <c r="C119" i="1" s="1"/>
  <c r="D104" i="1"/>
  <c r="D105" i="1"/>
  <c r="D106" i="1"/>
  <c r="D107" i="1"/>
  <c r="D108" i="1"/>
  <c r="D109" i="1"/>
  <c r="D110" i="1"/>
  <c r="D111" i="1"/>
  <c r="D113" i="1"/>
  <c r="D115" i="1"/>
  <c r="B123" i="1"/>
  <c r="C123" i="1"/>
  <c r="D124" i="1"/>
  <c r="D125" i="1"/>
  <c r="D126" i="1"/>
  <c r="D127" i="1"/>
  <c r="D129" i="1"/>
  <c r="D130" i="1"/>
  <c r="D132" i="1"/>
  <c r="B133" i="1"/>
  <c r="C133" i="1"/>
  <c r="D134" i="1"/>
  <c r="D135" i="1"/>
  <c r="D136" i="1"/>
  <c r="D137" i="1"/>
  <c r="D138" i="1"/>
  <c r="D139" i="1"/>
  <c r="D140" i="1"/>
  <c r="D141" i="1"/>
  <c r="D142" i="1"/>
  <c r="D144" i="1"/>
  <c r="D145" i="1"/>
  <c r="D146" i="1"/>
  <c r="D147" i="1"/>
  <c r="B148" i="1"/>
  <c r="C148" i="1"/>
  <c r="D149" i="1"/>
  <c r="D150" i="1"/>
  <c r="B151" i="1"/>
  <c r="C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4" i="1"/>
  <c r="D176" i="1"/>
  <c r="B177" i="1"/>
  <c r="C177" i="1"/>
  <c r="D178" i="1"/>
  <c r="D182" i="1"/>
  <c r="D186" i="1"/>
  <c r="D187" i="1"/>
  <c r="D188" i="1"/>
  <c r="D191" i="1"/>
  <c r="D192" i="1"/>
  <c r="D193" i="1"/>
  <c r="D194" i="1"/>
  <c r="D195" i="1"/>
  <c r="C213" i="1"/>
  <c r="D213" i="1" s="1"/>
  <c r="B217" i="1"/>
  <c r="C217" i="1"/>
  <c r="D218" i="1"/>
  <c r="D219" i="1"/>
  <c r="D223" i="1"/>
  <c r="C225" i="1"/>
  <c r="D225" i="1" s="1"/>
  <c r="C234" i="1"/>
  <c r="D234" i="1" s="1"/>
  <c r="C245" i="1"/>
  <c r="D245" i="1" s="1"/>
  <c r="C258" i="1"/>
  <c r="C261" i="1"/>
  <c r="D261" i="1" s="1"/>
  <c r="C268" i="1"/>
  <c r="D268" i="1" s="1"/>
  <c r="B280" i="1"/>
  <c r="C276" i="1"/>
  <c r="D183" i="1" l="1"/>
  <c r="B44" i="1"/>
  <c r="C44" i="1"/>
  <c r="C197" i="1"/>
  <c r="B197" i="1"/>
  <c r="D65" i="1"/>
  <c r="D39" i="1"/>
  <c r="D17" i="1"/>
  <c r="C89" i="1"/>
  <c r="D177" i="1"/>
  <c r="D123" i="1"/>
  <c r="D189" i="1"/>
  <c r="D35" i="1"/>
  <c r="D220" i="1"/>
  <c r="D276" i="1"/>
  <c r="C229" i="1"/>
  <c r="D103" i="1"/>
  <c r="D258" i="1"/>
  <c r="D148" i="1"/>
  <c r="D69" i="1"/>
  <c r="D22" i="1"/>
  <c r="D133" i="1"/>
  <c r="D119" i="1"/>
  <c r="D217" i="1"/>
  <c r="D151" i="1"/>
  <c r="D73" i="1"/>
  <c r="D7" i="1"/>
  <c r="B229" i="1"/>
  <c r="D13" i="1"/>
  <c r="D26" i="1"/>
  <c r="B89" i="1"/>
  <c r="C280" i="1"/>
  <c r="D280" i="1" s="1"/>
  <c r="D89" i="1" l="1"/>
  <c r="D229" i="1"/>
  <c r="D44" i="1"/>
  <c r="D197" i="1"/>
</calcChain>
</file>

<file path=xl/sharedStrings.xml><?xml version="1.0" encoding="utf-8"?>
<sst xmlns="http://schemas.openxmlformats.org/spreadsheetml/2006/main" count="284" uniqueCount="228">
  <si>
    <t>PRZYCHODY</t>
  </si>
  <si>
    <t>Zadanie</t>
  </si>
  <si>
    <t>Wykonanie w %</t>
  </si>
  <si>
    <t>Przychody ze sprzedaży usług</t>
  </si>
  <si>
    <t>Podnajem</t>
  </si>
  <si>
    <t xml:space="preserve">Działalność kulturalna / warsztaty artystyczne, warsztaty językowe PUTW, PUD / </t>
  </si>
  <si>
    <t>Pozostałe przychody (współorganizacja imprez, sponsorzy, odsetki, bilety, darowizny)</t>
  </si>
  <si>
    <t>Dotacja z Urzędu Miasta</t>
  </si>
  <si>
    <t>Dotacja podmiotowa</t>
  </si>
  <si>
    <t>ŁĄCZNIE PRZYCHODY</t>
  </si>
  <si>
    <t>KOSZTY</t>
  </si>
  <si>
    <t>Zużycie materiałów</t>
  </si>
  <si>
    <t>Materiały biurowe, prenumerata</t>
  </si>
  <si>
    <t>Materiały administracyjno – gospodarcze, środki czystości</t>
  </si>
  <si>
    <t>Wyposażenie</t>
  </si>
  <si>
    <t>Materiały na działalność kulturalną</t>
  </si>
  <si>
    <t>Zużycie energii</t>
  </si>
  <si>
    <t>Energia elektryczna</t>
  </si>
  <si>
    <t>Energia cieplna</t>
  </si>
  <si>
    <t>Gaz, woda</t>
  </si>
  <si>
    <t>Usługi obce</t>
  </si>
  <si>
    <t>Usługi remontowo- konserwacyjne</t>
  </si>
  <si>
    <t>Usługi pocztowe i bankowe</t>
  </si>
  <si>
    <t xml:space="preserve">Usługi telekomunikacyjne </t>
  </si>
  <si>
    <t>Czynsz, wynajem</t>
  </si>
  <si>
    <t>Wywóz nieczystości</t>
  </si>
  <si>
    <t>Szkolenia</t>
  </si>
  <si>
    <t>Usługi związane z działalnością kulturalną</t>
  </si>
  <si>
    <t>Pozostałe usługi obce (opłaty RTV, ubezpieczenia, pranie, transport, bhp, badania lekarskie, ZAiKS, odsetki,  koszty VAT nie podlegające odliczeniu, usługi związane z pozostałą działalnością statutową )</t>
  </si>
  <si>
    <t>Podatki</t>
  </si>
  <si>
    <t>-</t>
  </si>
  <si>
    <t>Wynagrodzenia</t>
  </si>
  <si>
    <t>Osobowe</t>
  </si>
  <si>
    <t>Nagrody jubileuszowe, odprawy emerytalne</t>
  </si>
  <si>
    <t>Wynagrodzenia bezosobowe</t>
  </si>
  <si>
    <t xml:space="preserve">Ubezpieczenia i inne świadczenia na rzecz pracowników </t>
  </si>
  <si>
    <t>Ubezpieczenia społeczne, Fundusz Pracy</t>
  </si>
  <si>
    <t>Odpisy na ZFŚS</t>
  </si>
  <si>
    <t>Podróże służbowe</t>
  </si>
  <si>
    <t>ŁĄCZNIE KOSZTY</t>
  </si>
  <si>
    <t>Wpłaty rodziców za uczestnictwo w zajęciach</t>
  </si>
  <si>
    <t>Dochody z koncertów, darowizny, odsetki bankowe, wynajem, wpływy od sponsorów, inne</t>
  </si>
  <si>
    <t>Dotacja z budżetu Miasta Pruszkowa</t>
  </si>
  <si>
    <t>Koszty utrzymania</t>
  </si>
  <si>
    <t>Opłaty czynszowe</t>
  </si>
  <si>
    <t>Koszty utrzymania CKIS</t>
  </si>
  <si>
    <t>MZO</t>
  </si>
  <si>
    <t>Koszty pozostałe</t>
  </si>
  <si>
    <t>Zakup materiałów i wyposażenia, środków czystości, materiałów administracyjno biurowych, dokumentacyjne, leki i inne</t>
  </si>
  <si>
    <t>Zakup artykułów spożywczych</t>
  </si>
  <si>
    <t>Zakup usług pozostałych</t>
  </si>
  <si>
    <t>Usługi telekomunikacyjne, internet</t>
  </si>
  <si>
    <t>Podróże służbowe + ryczałt</t>
  </si>
  <si>
    <t>Różne opłaty i składki</t>
  </si>
  <si>
    <t>Odzież ochronna, badania lekarskie, szkolenia BHP</t>
  </si>
  <si>
    <t>Wynagrodzenia osobowe</t>
  </si>
  <si>
    <t xml:space="preserve">Nagrody z funduszu nagród </t>
  </si>
  <si>
    <t>Nagrody jubileuszowe</t>
  </si>
  <si>
    <t>Składki na ZUS – ubezpieczenia społeczne pracodawcy</t>
  </si>
  <si>
    <t>Składki na ZUS – Fundusz Pracy</t>
  </si>
  <si>
    <t>Odpis Zakładowy Fundusz Świadczeń Socjalnych</t>
  </si>
  <si>
    <t>Zatrudnienie w ramach umów cywilno-prawnych, Instruktorzy zajęć wokalnych, tanecznych, akompaniatorzy, kapela, konsultacje choreograficzne i muzyczne, inne projekty</t>
  </si>
  <si>
    <t>Na koniec 2020 r. w  Zespole Tańca Ludowego „Pruszkowiacy” wystąpiły:</t>
  </si>
  <si>
    <t>2. Zobowiązania nie wystąpiły.</t>
  </si>
  <si>
    <t>Wpływy z usług dla ludności</t>
  </si>
  <si>
    <t>Przychody ze sprzedaży biletów na koncerty</t>
  </si>
  <si>
    <t>Przychody ze sprzedaży biletów na lekcje muzealne</t>
  </si>
  <si>
    <t>Przychody za organizację i  reklamę na koncertach,</t>
  </si>
  <si>
    <t>Przychody – sprzedaż pamiątek</t>
  </si>
  <si>
    <t>Przychody z wykopalisk</t>
  </si>
  <si>
    <t>Przychody za organizację imprez, wynajem</t>
  </si>
  <si>
    <t>Pozostałe przychody</t>
  </si>
  <si>
    <t>Przychody z organizacji  Warsztatów archeologicznych</t>
  </si>
  <si>
    <t>Przychody z organizacji warsztatów dla dorosłych</t>
  </si>
  <si>
    <t>Odsetki</t>
  </si>
  <si>
    <t>Różne wydatki na rzecz osób fizycznych</t>
  </si>
  <si>
    <t>wynagrodzenia z umów zleceń i umów o dzieło</t>
  </si>
  <si>
    <t>Wynagrodzenia za koncerty, recitale</t>
  </si>
  <si>
    <t>Wynagrodzenia z tytułu umów o dzieło odczyty, prelekcje</t>
  </si>
  <si>
    <t>Wynagrodzenia z tytułu umów o dzieło - konserwacja zabytków</t>
  </si>
  <si>
    <t>Wynagrodzenia z tytułu umów o dzieło - pokazy, projekty</t>
  </si>
  <si>
    <t>Pozostałe wydatki ( ZAiKS )</t>
  </si>
  <si>
    <t>Zakup materiałów i wyposażenia</t>
  </si>
  <si>
    <t>Środki czystości</t>
  </si>
  <si>
    <t>Materiały administracyjno – gospodarcze</t>
  </si>
  <si>
    <t>Paliwo i części do samochodu służbowego</t>
  </si>
  <si>
    <t>Materiały związane z wystawą</t>
  </si>
  <si>
    <t>Materiały do organizacji koncertów</t>
  </si>
  <si>
    <t>Materiały dydaktyczne na lekcje muzealne</t>
  </si>
  <si>
    <t>Materiały do ogrodu i oranżerii</t>
  </si>
  <si>
    <t>Materiały do remontów bieżących</t>
  </si>
  <si>
    <t>Materiały do organizacji imprez</t>
  </si>
  <si>
    <t>Zakup książek do biblioteki</t>
  </si>
  <si>
    <t>Materiały - promocja muzeum</t>
  </si>
  <si>
    <t>Zakup energii</t>
  </si>
  <si>
    <t>Zakup usług remontowych</t>
  </si>
  <si>
    <t>Konserwacja urządzeń (  alarm ,xero, komputer. )</t>
  </si>
  <si>
    <t>Usługi dotyczące samochodu służbowego</t>
  </si>
  <si>
    <t>Usługi telefoniczne – telefonia komórkowa</t>
  </si>
  <si>
    <t>Usługi telefoniczne – telefonia stacjonarna</t>
  </si>
  <si>
    <t>Usługi komunalne MZO</t>
  </si>
  <si>
    <t>Opłata RTV, Internet</t>
  </si>
  <si>
    <t>Monitoring budynku i posesji</t>
  </si>
  <si>
    <t>Konserwacja i dokumentacja zabytków</t>
  </si>
  <si>
    <t>Pozostałe usługi – koncerty</t>
  </si>
  <si>
    <t>Pozostałe usługi – lekcje</t>
  </si>
  <si>
    <t>Pozostałe usługi – wystawy</t>
  </si>
  <si>
    <t>Pozostałe usługi – ogród</t>
  </si>
  <si>
    <t>Pozostałe usługi – muzeum</t>
  </si>
  <si>
    <t>Pozostałe usługi – odczyty, prelekcje, dzień otwarty</t>
  </si>
  <si>
    <t xml:space="preserve">Pozostałe usługi – warsztaty </t>
  </si>
  <si>
    <t>Pozostałe usługi – nadzór BHP</t>
  </si>
  <si>
    <t>Pozostałe usługi – odprowadzanie ścieków</t>
  </si>
  <si>
    <t>Pozostałe usługi – pokazy, projekty, prezentacje</t>
  </si>
  <si>
    <t>Pozostałe usługi – promocja muzeum</t>
  </si>
  <si>
    <t>Pozostałe usługi – ochrona mienia</t>
  </si>
  <si>
    <t>Pozostałe usługi – usługi informatyczne</t>
  </si>
  <si>
    <t>Pozostałe usługi - sklep</t>
  </si>
  <si>
    <t>Koszty i prowizje bankowe</t>
  </si>
  <si>
    <t xml:space="preserve">Podróże służbowe </t>
  </si>
  <si>
    <t xml:space="preserve">Podróże służbowe – krajowe </t>
  </si>
  <si>
    <t xml:space="preserve">Pozostałe  podróże służbowe –  ryczałt </t>
  </si>
  <si>
    <t xml:space="preserve">Różne opłaty i składki </t>
  </si>
  <si>
    <t>Ubezpieczenie  samochodu, budynków</t>
  </si>
  <si>
    <t>Ubezpieczenie – mienie i sprzęt techniczny</t>
  </si>
  <si>
    <t>Odpisy na zakładowy fundusz świadczeń socjalnych</t>
  </si>
  <si>
    <t>Pozostałe świadczenia dla pracowników</t>
  </si>
  <si>
    <t>BHP dla pracowników</t>
  </si>
  <si>
    <t>Pozostałe koszty</t>
  </si>
  <si>
    <t>Wynagrodzenia osobowe pracowników</t>
  </si>
  <si>
    <t>Ubezpieczenia społeczne</t>
  </si>
  <si>
    <t>Składki na Fundusz Pracy</t>
  </si>
  <si>
    <t>1. Należności:</t>
  </si>
  <si>
    <t xml:space="preserve">Wpływy z usług dla ludności </t>
  </si>
  <si>
    <t>Usługi kserograficzne</t>
  </si>
  <si>
    <t>Sprzedaż  książek</t>
  </si>
  <si>
    <t>Karty czytelnicze</t>
  </si>
  <si>
    <t>Dotacja z Urzędu Miasta, w tym:</t>
  </si>
  <si>
    <t>Miasto</t>
  </si>
  <si>
    <t>Powiat</t>
  </si>
  <si>
    <t>Przychody operacyjne</t>
  </si>
  <si>
    <t xml:space="preserve">Budżet obywatelski </t>
  </si>
  <si>
    <t xml:space="preserve">Pozostałe przychody </t>
  </si>
  <si>
    <t xml:space="preserve">Wpłaty kar </t>
  </si>
  <si>
    <t>Amortyzacja</t>
  </si>
  <si>
    <t>Zużycie materiałów i energii</t>
  </si>
  <si>
    <t>Zakupy materiałów</t>
  </si>
  <si>
    <t>Zakupu sprzętu i wyposażenia</t>
  </si>
  <si>
    <t>Zakupy księgozbioru</t>
  </si>
  <si>
    <t>Zakupy prasy</t>
  </si>
  <si>
    <t>Zakupy druków, foli</t>
  </si>
  <si>
    <t>Zakupy – promocja biblioteki</t>
  </si>
  <si>
    <t>Energia cieplna, gaz, woda</t>
  </si>
  <si>
    <t>Czynsze, wywóz nieczystości</t>
  </si>
  <si>
    <t>Poczta, telefon, Internet</t>
  </si>
  <si>
    <t>Opłaty bankowe</t>
  </si>
  <si>
    <t>Różne usługi ( naprawa ksero, ochrona i inne )</t>
  </si>
  <si>
    <t xml:space="preserve">Spotkania autorskie, promocja </t>
  </si>
  <si>
    <t>Działalność wydawnicza</t>
  </si>
  <si>
    <t>Konkursy literackie</t>
  </si>
  <si>
    <t>Salonik z Kulturą”</t>
  </si>
  <si>
    <t>Podatki i opłaty</t>
  </si>
  <si>
    <t>Państwowy Fundusz Rehabilitacji Osób Niepełnosprawnych</t>
  </si>
  <si>
    <t>Opłaty RTV</t>
  </si>
  <si>
    <t xml:space="preserve">Wynagrodzenia </t>
  </si>
  <si>
    <t>Wynagrodzenia– ze środków przekazanych przez Powiat</t>
  </si>
  <si>
    <t xml:space="preserve">Wynagrodzenie z umów cywilnoprawnych </t>
  </si>
  <si>
    <t>Odprawy emerytalne</t>
  </si>
  <si>
    <t>Świadczenia na rzecz pracowników</t>
  </si>
  <si>
    <t>Składki  ZUS</t>
  </si>
  <si>
    <t>Składki  ZUS– ze środków przekazanych przez Powiat</t>
  </si>
  <si>
    <t>Składki na Fundusz Pracy– ze środków przekazanych przez Powiat</t>
  </si>
  <si>
    <t>Odpisy na Zakładowy Fundusz Świadczeń Socjalnych</t>
  </si>
  <si>
    <t>Pozostałe świadczenia</t>
  </si>
  <si>
    <t>Podróże służbowe – ze środków przekazanych przez Powiat</t>
  </si>
  <si>
    <t>Promocja czytelnictwa</t>
  </si>
  <si>
    <t>Pozostałe usługi – Inspektor Danych Osobowych</t>
  </si>
  <si>
    <t>Podróże służbowe – zagraniczne</t>
  </si>
  <si>
    <t>Podróże służbowe – wykopaliska</t>
  </si>
  <si>
    <t>Podróże służbowe – wystawy</t>
  </si>
  <si>
    <t>Ubezpieczenie warsztaty archeologiczne</t>
  </si>
  <si>
    <t>Podatek od nieruchomości</t>
  </si>
  <si>
    <t>Szkolenia pracowników</t>
  </si>
  <si>
    <t>2. Należności i zobowiązania wymagalne nie wystąpiły</t>
  </si>
  <si>
    <t>Na koniec I półrocza 2020 r. w  Zmiejskim Ośrodku Kultury” wystąpiły:</t>
  </si>
  <si>
    <t xml:space="preserve">2. Zobowiązania </t>
  </si>
  <si>
    <t>3. Należności i zobowiązania wwymagalne nie wystąpiły</t>
  </si>
  <si>
    <t>|Amortyzacja</t>
  </si>
  <si>
    <t xml:space="preserve"> - z tytułu kaucji za butle z wodą  - 172 89 zł,</t>
  </si>
  <si>
    <t xml:space="preserve"> - środki pieniężne w kasie i na rachunku bankowym – 386 215,10 zł</t>
  </si>
  <si>
    <t xml:space="preserve"> - z tytułu dostaw towarów i usług  - 4 120,47 zł</t>
  </si>
  <si>
    <t xml:space="preserve"> - z tytułu rozliczeń podatku VAT  - 356,00 zł</t>
  </si>
  <si>
    <t>Przychody ARTefakty</t>
  </si>
  <si>
    <t>Dotacja z Muzeum Historii Polski</t>
  </si>
  <si>
    <t>Dotacja z Narodowego Centrum Kultury</t>
  </si>
  <si>
    <t>Dotacja Projekt Kleszewo</t>
  </si>
  <si>
    <t>Plan na 31.12.2020 r.</t>
  </si>
  <si>
    <t>Wykonanie na 31.12.2020 r.</t>
  </si>
  <si>
    <t>Nagrody jubileuszowe/odprawa emerytalna</t>
  </si>
  <si>
    <t>- środki pieniężne  na rachunku bankowym środki własne –  100 161,78 zł.</t>
  </si>
  <si>
    <t>- środki pieniężne na rachunku bankowym ZFŚS - 7 799,03 zł</t>
  </si>
  <si>
    <t>3. Amortyzacja 26 866,67 zł</t>
  </si>
  <si>
    <t>Wynagrodzenia Kleszewo</t>
  </si>
  <si>
    <t>Wynagrodzenia z tytułu umów o dzieło - Warsztaty archeologiczne</t>
  </si>
  <si>
    <t>Wynagrodzenia z tytułu umów o dzieło ARTEfakty</t>
  </si>
  <si>
    <t>Materiały do organizacji warsztatów archeologicznych</t>
  </si>
  <si>
    <t>Materiały - ARTEfakty</t>
  </si>
  <si>
    <t>Pozostałe usługi - projekt KLESZEWO</t>
  </si>
  <si>
    <t>Pozostałe usługi remontowe</t>
  </si>
  <si>
    <t>Pozostałe usługi - ARTEfakty</t>
  </si>
  <si>
    <t>Na koniec  2020 r w Muzeum Starożytnego Hutnictwa Mazowieckiego wystąpiły:</t>
  </si>
  <si>
    <t>-  środki pieniężne w kasie i na rachunku bankowym - 426,53 zł</t>
  </si>
  <si>
    <t>Dotacja Biblioteka Narodowa</t>
  </si>
  <si>
    <t>Konkurs ks. J. Twardowskiego</t>
  </si>
  <si>
    <t>Zakupy konkursy literackie</t>
  </si>
  <si>
    <t>Zakup materiałów do remontu</t>
  </si>
  <si>
    <t>Zakup programów komputerowych</t>
  </si>
  <si>
    <t>Naprawy, rwmonty</t>
  </si>
  <si>
    <t>Budżet obywatelski</t>
  </si>
  <si>
    <t>Na koniec  2020 r. w Książnicy Pruszkowskiej należności i zobowiązania wymagalne nie wystąpiły</t>
  </si>
  <si>
    <t>Środki pieniężne na rachunku bankowym –  265 033,43 zł,</t>
  </si>
  <si>
    <t>Zobowiązania wynoszą - 235 425,25 zł w tym zwrot  dotacji do miasta 234 221,21 zł.</t>
  </si>
  <si>
    <t>Należności - 0,00 zł</t>
  </si>
  <si>
    <t>TABELA NR 15 - WYKONANIE PLANU FINANSOWEGO MIEJSKIEGO OŚRODKA KULTURY NA DZIEŃ 31.12.2020 R.</t>
  </si>
  <si>
    <t>TABELA NR 17 - WYKONANIE PLANU FINANSOWEGO MUZEUM STAROŻYTNEGO HUTNICTWA MAZOWIECKIEGO NA DZIEŃ 31.12.2020 R.</t>
  </si>
  <si>
    <t>TABELA NR 18 - SPRAWOZDANIE Z WYKONANIA PLANU FINANSOWEGO  KSIĄŻNICY  PRUSZKOWSKIEJ NA DZIEŃ 31.12.2020 R.</t>
  </si>
  <si>
    <r>
      <t xml:space="preserve"> </t>
    </r>
    <r>
      <rPr>
        <sz val="9"/>
        <color indexed="8"/>
        <rFont val="Calibri"/>
        <family val="2"/>
        <charset val="238"/>
        <scheme val="minor"/>
      </rPr>
      <t>1. Należności:</t>
    </r>
  </si>
  <si>
    <r>
      <t>TABELA NR 16 - WYKONANIE PLANU FINANSOWEGO</t>
    </r>
    <r>
      <rPr>
        <sz val="11"/>
        <color indexed="8"/>
        <rFont val="Calibri"/>
        <family val="2"/>
        <charset val="238"/>
        <scheme val="minor"/>
      </rPr>
      <t xml:space="preserve"> </t>
    </r>
    <r>
      <rPr>
        <b/>
        <sz val="11"/>
        <color indexed="8"/>
        <rFont val="Calibri"/>
        <family val="2"/>
        <charset val="238"/>
        <scheme val="minor"/>
      </rPr>
      <t>ZESPOŁU TAŃCA LUDOWEGO „PRUSZKOWIACY” NA DZIEŃ 31.12.2020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</si>
</sst>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i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Continuous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2" borderId="0" xfId="0" applyFont="1" applyFill="1"/>
    <xf numFmtId="0" fontId="7" fillId="0" borderId="0" xfId="0" applyFont="1" applyAlignment="1">
      <alignment horizontal="centerContinuous" vertical="center" wrapText="1"/>
    </xf>
    <xf numFmtId="0" fontId="8" fillId="0" borderId="0" xfId="0" applyFont="1" applyAlignment="1">
      <alignment horizontal="centerContinuous" vertical="center"/>
    </xf>
    <xf numFmtId="0" fontId="9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4" fontId="9" fillId="0" borderId="1" xfId="0" applyNumberFormat="1" applyFont="1" applyBorder="1" applyAlignment="1">
      <alignment horizontal="right" vertical="center" wrapText="1"/>
    </xf>
    <xf numFmtId="10" fontId="9" fillId="0" borderId="1" xfId="2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10" fontId="11" fillId="0" borderId="1" xfId="2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0" fontId="9" fillId="0" borderId="2" xfId="2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/>
    </xf>
    <xf numFmtId="0" fontId="0" fillId="0" borderId="3" xfId="0" applyFont="1" applyBorder="1"/>
    <xf numFmtId="0" fontId="10" fillId="0" borderId="1" xfId="0" applyFont="1" applyBorder="1" applyAlignment="1">
      <alignment horizontal="justify" vertical="center" wrapText="1"/>
    </xf>
    <xf numFmtId="0" fontId="11" fillId="0" borderId="0" xfId="0" applyFont="1" applyAlignment="1">
      <alignment vertical="center"/>
    </xf>
    <xf numFmtId="0" fontId="0" fillId="0" borderId="0" xfId="0" applyFont="1"/>
    <xf numFmtId="0" fontId="11" fillId="0" borderId="0" xfId="0" applyFont="1" applyAlignment="1">
      <alignment vertical="center"/>
    </xf>
    <xf numFmtId="0" fontId="0" fillId="0" borderId="0" xfId="0" applyFont="1" applyAlignment="1"/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Continuous" vertical="center"/>
    </xf>
    <xf numFmtId="0" fontId="11" fillId="0" borderId="1" xfId="0" applyFont="1" applyBorder="1" applyAlignment="1">
      <alignment horizontal="justify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0" fontId="0" fillId="0" borderId="2" xfId="0" applyFont="1" applyBorder="1"/>
    <xf numFmtId="0" fontId="9" fillId="0" borderId="3" xfId="0" applyFont="1" applyBorder="1" applyAlignment="1">
      <alignment vertical="center"/>
    </xf>
    <xf numFmtId="43" fontId="10" fillId="0" borderId="1" xfId="1" applyFont="1" applyBorder="1" applyAlignment="1">
      <alignment horizontal="right" vertical="center" wrapText="1"/>
    </xf>
    <xf numFmtId="49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43" fontId="9" fillId="0" borderId="1" xfId="1" applyFont="1" applyBorder="1" applyAlignment="1">
      <alignment horizontal="right" vertical="center" wrapText="1"/>
    </xf>
    <xf numFmtId="0" fontId="12" fillId="0" borderId="3" xfId="0" applyFont="1" applyBorder="1" applyAlignment="1">
      <alignment horizontal="left" vertical="center"/>
    </xf>
    <xf numFmtId="2" fontId="10" fillId="0" borderId="1" xfId="1" applyNumberFormat="1" applyFont="1" applyBorder="1" applyAlignment="1">
      <alignment horizontal="right" vertical="center" wrapText="1"/>
    </xf>
    <xf numFmtId="43" fontId="15" fillId="0" borderId="1" xfId="1" applyFont="1" applyBorder="1" applyAlignment="1">
      <alignment horizontal="right" vertical="center" wrapText="1"/>
    </xf>
    <xf numFmtId="10" fontId="16" fillId="0" borderId="1" xfId="2" applyNumberFormat="1" applyFont="1" applyBorder="1" applyAlignment="1">
      <alignment horizontal="right" vertical="center" wrapText="1"/>
    </xf>
    <xf numFmtId="2" fontId="15" fillId="0" borderId="1" xfId="1" applyNumberFormat="1" applyFont="1" applyBorder="1" applyAlignment="1">
      <alignment horizontal="right" vertical="center" wrapText="1"/>
    </xf>
    <xf numFmtId="43" fontId="12" fillId="0" borderId="1" xfId="1" applyFont="1" applyBorder="1" applyAlignment="1">
      <alignment horizontal="right" vertical="center" wrapText="1"/>
    </xf>
    <xf numFmtId="10" fontId="12" fillId="0" borderId="1" xfId="2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right" vertical="center" wrapText="1"/>
    </xf>
    <xf numFmtId="10" fontId="8" fillId="0" borderId="1" xfId="2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14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10" fontId="10" fillId="0" borderId="1" xfId="2" applyNumberFormat="1" applyFont="1" applyBorder="1" applyAlignment="1">
      <alignment horizontal="right" vertical="center" wrapText="1"/>
    </xf>
    <xf numFmtId="2" fontId="9" fillId="0" borderId="1" xfId="1" applyNumberFormat="1" applyFont="1" applyBorder="1" applyAlignment="1">
      <alignment horizontal="right" vertical="center" wrapText="1"/>
    </xf>
    <xf numFmtId="43" fontId="11" fillId="0" borderId="1" xfId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3" fontId="9" fillId="0" borderId="1" xfId="1" applyFont="1" applyBorder="1" applyAlignment="1">
      <alignment horizontal="left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9"/>
  <sheetViews>
    <sheetView tabSelected="1" topLeftCell="A194" zoomScale="96" zoomScaleNormal="96" zoomScaleSheetLayoutView="100" workbookViewId="0">
      <selection activeCell="A209" sqref="A209:D286"/>
    </sheetView>
  </sheetViews>
  <sheetFormatPr defaultRowHeight="15" x14ac:dyDescent="0.25"/>
  <cols>
    <col min="1" max="1" width="51" customWidth="1"/>
    <col min="2" max="2" width="22.85546875" customWidth="1"/>
    <col min="3" max="3" width="23" customWidth="1"/>
    <col min="4" max="4" width="17.7109375" customWidth="1"/>
  </cols>
  <sheetData>
    <row r="1" spans="1:8" ht="15.75" x14ac:dyDescent="0.25">
      <c r="A1" s="1"/>
    </row>
    <row r="2" spans="1:8" ht="15.75" x14ac:dyDescent="0.25">
      <c r="A2" s="1"/>
    </row>
    <row r="3" spans="1:8" ht="30" customHeight="1" x14ac:dyDescent="0.25">
      <c r="A3" s="11" t="s">
        <v>223</v>
      </c>
      <c r="B3" s="7"/>
      <c r="C3" s="7"/>
      <c r="D3" s="12"/>
    </row>
    <row r="4" spans="1:8" x14ac:dyDescent="0.25">
      <c r="A4" s="12"/>
      <c r="B4" s="12"/>
      <c r="C4" s="12"/>
      <c r="D4" s="12"/>
    </row>
    <row r="5" spans="1:8" x14ac:dyDescent="0.25">
      <c r="A5" s="13" t="s">
        <v>0</v>
      </c>
      <c r="B5" s="14"/>
      <c r="C5" s="14"/>
      <c r="D5" s="14"/>
    </row>
    <row r="6" spans="1:8" x14ac:dyDescent="0.25">
      <c r="A6" s="15" t="s">
        <v>1</v>
      </c>
      <c r="B6" s="15" t="s">
        <v>196</v>
      </c>
      <c r="C6" s="15" t="s">
        <v>197</v>
      </c>
      <c r="D6" s="15" t="s">
        <v>2</v>
      </c>
    </row>
    <row r="7" spans="1:8" x14ac:dyDescent="0.25">
      <c r="A7" s="16" t="s">
        <v>3</v>
      </c>
      <c r="B7" s="17">
        <f>SUM(B8:B10)</f>
        <v>321200</v>
      </c>
      <c r="C7" s="17">
        <f>SUM(C8:C10)</f>
        <v>475597</v>
      </c>
      <c r="D7" s="18">
        <f>SUM(C7/B7)</f>
        <v>1.4806880448318804</v>
      </c>
    </row>
    <row r="8" spans="1:8" x14ac:dyDescent="0.25">
      <c r="A8" s="19" t="s">
        <v>4</v>
      </c>
      <c r="B8" s="20">
        <v>0</v>
      </c>
      <c r="C8" s="20">
        <v>40</v>
      </c>
      <c r="D8" s="21">
        <v>0</v>
      </c>
    </row>
    <row r="9" spans="1:8" ht="24" x14ac:dyDescent="0.25">
      <c r="A9" s="22" t="s">
        <v>5</v>
      </c>
      <c r="B9" s="20">
        <v>233200</v>
      </c>
      <c r="C9" s="20">
        <v>345231</v>
      </c>
      <c r="D9" s="21">
        <f>SUM(C9/B9)</f>
        <v>1.4804073756432248</v>
      </c>
    </row>
    <row r="10" spans="1:8" ht="24" customHeight="1" x14ac:dyDescent="0.25">
      <c r="A10" s="19" t="s">
        <v>6</v>
      </c>
      <c r="B10" s="20">
        <v>88000</v>
      </c>
      <c r="C10" s="20">
        <v>130326</v>
      </c>
      <c r="D10" s="21">
        <f>SUM(C10/B10)</f>
        <v>1.4809772727272728</v>
      </c>
    </row>
    <row r="11" spans="1:8" x14ac:dyDescent="0.25">
      <c r="A11" s="16" t="s">
        <v>7</v>
      </c>
      <c r="B11" s="17">
        <v>1516000</v>
      </c>
      <c r="C11" s="17">
        <v>697333</v>
      </c>
      <c r="D11" s="18">
        <f>SUM(C11/B11)</f>
        <v>0.45998218997361479</v>
      </c>
    </row>
    <row r="12" spans="1:8" x14ac:dyDescent="0.25">
      <c r="A12" s="19" t="s">
        <v>8</v>
      </c>
      <c r="B12" s="17">
        <v>1516000</v>
      </c>
      <c r="C12" s="17">
        <v>697333</v>
      </c>
      <c r="D12" s="18">
        <f>SUM(C12/B12)</f>
        <v>0.45998218997361479</v>
      </c>
      <c r="H12" s="5"/>
    </row>
    <row r="13" spans="1:8" x14ac:dyDescent="0.25">
      <c r="A13" s="23" t="s">
        <v>9</v>
      </c>
      <c r="B13" s="17">
        <f>SUM(B7+B11)</f>
        <v>1837200</v>
      </c>
      <c r="C13" s="17">
        <f>SUM(C7+C11)</f>
        <v>1172930</v>
      </c>
      <c r="D13" s="18">
        <f>SUM(C13/B13)</f>
        <v>0.63843348573916825</v>
      </c>
    </row>
    <row r="14" spans="1:8" x14ac:dyDescent="0.25">
      <c r="A14" s="24"/>
      <c r="B14" s="25"/>
      <c r="C14" s="25"/>
      <c r="D14" s="26"/>
    </row>
    <row r="15" spans="1:8" x14ac:dyDescent="0.25">
      <c r="A15" s="27" t="s">
        <v>10</v>
      </c>
      <c r="B15" s="28"/>
      <c r="C15" s="28"/>
      <c r="D15" s="28"/>
    </row>
    <row r="16" spans="1:8" x14ac:dyDescent="0.25">
      <c r="A16" s="15" t="s">
        <v>1</v>
      </c>
      <c r="B16" s="15" t="s">
        <v>196</v>
      </c>
      <c r="C16" s="15" t="s">
        <v>197</v>
      </c>
      <c r="D16" s="15" t="s">
        <v>2</v>
      </c>
    </row>
    <row r="17" spans="1:6" x14ac:dyDescent="0.25">
      <c r="A17" s="23" t="s">
        <v>11</v>
      </c>
      <c r="B17" s="17">
        <f>SUM(B18:B21)</f>
        <v>26100</v>
      </c>
      <c r="C17" s="17">
        <f>SUM(C18:C21)</f>
        <v>26046</v>
      </c>
      <c r="D17" s="18">
        <f t="shared" ref="D17:D26" si="0">SUM(C17/B17)</f>
        <v>0.99793103448275866</v>
      </c>
    </row>
    <row r="18" spans="1:6" x14ac:dyDescent="0.25">
      <c r="A18" s="19" t="s">
        <v>12</v>
      </c>
      <c r="B18" s="20">
        <v>7100</v>
      </c>
      <c r="C18" s="20">
        <v>7059</v>
      </c>
      <c r="D18" s="21">
        <f t="shared" si="0"/>
        <v>0.99422535211267604</v>
      </c>
    </row>
    <row r="19" spans="1:6" x14ac:dyDescent="0.25">
      <c r="A19" s="19" t="s">
        <v>13</v>
      </c>
      <c r="B19" s="20">
        <v>6600</v>
      </c>
      <c r="C19" s="20">
        <v>6559</v>
      </c>
      <c r="D19" s="21">
        <f t="shared" si="0"/>
        <v>0.99378787878787878</v>
      </c>
    </row>
    <row r="20" spans="1:6" x14ac:dyDescent="0.25">
      <c r="A20" s="19" t="s">
        <v>14</v>
      </c>
      <c r="B20" s="20">
        <v>5900</v>
      </c>
      <c r="C20" s="20">
        <v>5949</v>
      </c>
      <c r="D20" s="21">
        <f t="shared" si="0"/>
        <v>1.0083050847457626</v>
      </c>
    </row>
    <row r="21" spans="1:6" x14ac:dyDescent="0.25">
      <c r="A21" s="19" t="s">
        <v>15</v>
      </c>
      <c r="B21" s="20">
        <v>6500</v>
      </c>
      <c r="C21" s="20">
        <v>6479</v>
      </c>
      <c r="D21" s="21">
        <f t="shared" si="0"/>
        <v>0.99676923076923074</v>
      </c>
    </row>
    <row r="22" spans="1:6" x14ac:dyDescent="0.25">
      <c r="A22" s="23" t="s">
        <v>16</v>
      </c>
      <c r="B22" s="17">
        <f>SUM(B23:B25)</f>
        <v>85200</v>
      </c>
      <c r="C22" s="17">
        <f>SUM(C23:C25)</f>
        <v>85219</v>
      </c>
      <c r="D22" s="18">
        <f t="shared" si="0"/>
        <v>1.0002230046948357</v>
      </c>
    </row>
    <row r="23" spans="1:6" x14ac:dyDescent="0.25">
      <c r="A23" s="19" t="s">
        <v>17</v>
      </c>
      <c r="B23" s="20">
        <v>55200</v>
      </c>
      <c r="C23" s="20">
        <v>55244</v>
      </c>
      <c r="D23" s="21">
        <f t="shared" si="0"/>
        <v>1.0007971014492754</v>
      </c>
      <c r="F23" s="10"/>
    </row>
    <row r="24" spans="1:6" x14ac:dyDescent="0.25">
      <c r="A24" s="29" t="s">
        <v>18</v>
      </c>
      <c r="B24" s="20">
        <v>26400</v>
      </c>
      <c r="C24" s="20">
        <v>26390</v>
      </c>
      <c r="D24" s="21">
        <f t="shared" si="0"/>
        <v>0.99962121212121213</v>
      </c>
      <c r="F24" s="10"/>
    </row>
    <row r="25" spans="1:6" x14ac:dyDescent="0.25">
      <c r="A25" s="29" t="s">
        <v>19</v>
      </c>
      <c r="B25" s="20">
        <v>3600</v>
      </c>
      <c r="C25" s="20">
        <v>3585</v>
      </c>
      <c r="D25" s="21">
        <f t="shared" si="0"/>
        <v>0.99583333333333335</v>
      </c>
      <c r="F25" s="10"/>
    </row>
    <row r="26" spans="1:6" x14ac:dyDescent="0.25">
      <c r="A26" s="16" t="s">
        <v>20</v>
      </c>
      <c r="B26" s="17">
        <f>SUM(B27:B33)</f>
        <v>576300</v>
      </c>
      <c r="C26" s="17">
        <f>SUM(C27:C33)</f>
        <v>576277</v>
      </c>
      <c r="D26" s="18">
        <f t="shared" si="0"/>
        <v>0.99996009023078258</v>
      </c>
      <c r="F26" s="10"/>
    </row>
    <row r="27" spans="1:6" x14ac:dyDescent="0.25">
      <c r="A27" s="29" t="s">
        <v>21</v>
      </c>
      <c r="B27" s="20">
        <v>23700</v>
      </c>
      <c r="C27" s="20">
        <v>23635</v>
      </c>
      <c r="D27" s="21">
        <f t="shared" ref="D27:D33" si="1">SUM(C27/B27)</f>
        <v>0.99725738396624475</v>
      </c>
      <c r="F27" s="10"/>
    </row>
    <row r="28" spans="1:6" x14ac:dyDescent="0.25">
      <c r="A28" s="29" t="s">
        <v>22</v>
      </c>
      <c r="B28" s="20">
        <v>2600</v>
      </c>
      <c r="C28" s="20">
        <v>2565</v>
      </c>
      <c r="D28" s="21">
        <f t="shared" si="1"/>
        <v>0.98653846153846159</v>
      </c>
      <c r="F28" s="10"/>
    </row>
    <row r="29" spans="1:6" x14ac:dyDescent="0.25">
      <c r="A29" s="29" t="s">
        <v>23</v>
      </c>
      <c r="B29" s="20">
        <v>4900</v>
      </c>
      <c r="C29" s="20">
        <v>4931</v>
      </c>
      <c r="D29" s="21">
        <f t="shared" si="1"/>
        <v>1.0063265306122449</v>
      </c>
      <c r="F29" s="10"/>
    </row>
    <row r="30" spans="1:6" x14ac:dyDescent="0.25">
      <c r="A30" s="29" t="s">
        <v>24</v>
      </c>
      <c r="B30" s="20">
        <v>134900</v>
      </c>
      <c r="C30" s="20">
        <v>134959</v>
      </c>
      <c r="D30" s="21">
        <f t="shared" si="1"/>
        <v>1.0004373610081543</v>
      </c>
      <c r="F30" s="10"/>
    </row>
    <row r="31" spans="1:6" x14ac:dyDescent="0.25">
      <c r="A31" s="29" t="s">
        <v>25</v>
      </c>
      <c r="B31" s="20">
        <v>1800</v>
      </c>
      <c r="C31" s="20">
        <v>1834</v>
      </c>
      <c r="D31" s="21">
        <f t="shared" si="1"/>
        <v>1.018888888888889</v>
      </c>
      <c r="F31" s="10"/>
    </row>
    <row r="32" spans="1:6" x14ac:dyDescent="0.25">
      <c r="A32" s="29" t="s">
        <v>27</v>
      </c>
      <c r="B32" s="20">
        <v>302400</v>
      </c>
      <c r="C32" s="20">
        <v>302376</v>
      </c>
      <c r="D32" s="21">
        <f t="shared" si="1"/>
        <v>0.99992063492063488</v>
      </c>
    </row>
    <row r="33" spans="1:11" ht="36" x14ac:dyDescent="0.25">
      <c r="A33" s="22" t="s">
        <v>28</v>
      </c>
      <c r="B33" s="20">
        <v>106000</v>
      </c>
      <c r="C33" s="20">
        <v>105977</v>
      </c>
      <c r="D33" s="21">
        <f t="shared" si="1"/>
        <v>0.99978301886792453</v>
      </c>
    </row>
    <row r="34" spans="1:11" x14ac:dyDescent="0.25">
      <c r="A34" s="16" t="s">
        <v>29</v>
      </c>
      <c r="B34" s="15" t="s">
        <v>30</v>
      </c>
      <c r="C34" s="15" t="s">
        <v>30</v>
      </c>
      <c r="D34" s="15" t="s">
        <v>30</v>
      </c>
    </row>
    <row r="35" spans="1:11" x14ac:dyDescent="0.25">
      <c r="A35" s="16" t="s">
        <v>31</v>
      </c>
      <c r="B35" s="17">
        <f>SUM(B36:B37)</f>
        <v>796000</v>
      </c>
      <c r="C35" s="17">
        <f>SUM(C36:C37)</f>
        <v>796023</v>
      </c>
      <c r="D35" s="18">
        <f t="shared" ref="D35:D44" si="2">SUM(C35/B35)</f>
        <v>1.0000288944723619</v>
      </c>
    </row>
    <row r="36" spans="1:11" x14ac:dyDescent="0.25">
      <c r="A36" s="19" t="s">
        <v>32</v>
      </c>
      <c r="B36" s="20">
        <v>783400</v>
      </c>
      <c r="C36" s="20">
        <v>783414</v>
      </c>
      <c r="D36" s="21">
        <f t="shared" si="2"/>
        <v>1.0000178708195047</v>
      </c>
    </row>
    <row r="37" spans="1:11" x14ac:dyDescent="0.25">
      <c r="A37" s="19" t="s">
        <v>33</v>
      </c>
      <c r="B37" s="20">
        <v>12600</v>
      </c>
      <c r="C37" s="20">
        <v>12609</v>
      </c>
      <c r="D37" s="21">
        <f t="shared" si="2"/>
        <v>1.0007142857142857</v>
      </c>
    </row>
    <row r="38" spans="1:11" x14ac:dyDescent="0.25">
      <c r="A38" s="16" t="s">
        <v>34</v>
      </c>
      <c r="B38" s="17">
        <v>148100</v>
      </c>
      <c r="C38" s="17">
        <v>148131</v>
      </c>
      <c r="D38" s="18">
        <f t="shared" si="2"/>
        <v>1.0002093180283591</v>
      </c>
    </row>
    <row r="39" spans="1:11" x14ac:dyDescent="0.25">
      <c r="A39" s="16" t="s">
        <v>35</v>
      </c>
      <c r="B39" s="17">
        <f>SUM(B40:B41)</f>
        <v>176100</v>
      </c>
      <c r="C39" s="17">
        <f>SUM(C40:C41)</f>
        <v>176098</v>
      </c>
      <c r="D39" s="18">
        <f t="shared" si="2"/>
        <v>0.99998864281658151</v>
      </c>
    </row>
    <row r="40" spans="1:11" x14ac:dyDescent="0.25">
      <c r="A40" s="29" t="s">
        <v>36</v>
      </c>
      <c r="B40" s="20">
        <v>154700</v>
      </c>
      <c r="C40" s="20">
        <v>154668</v>
      </c>
      <c r="D40" s="21">
        <f t="shared" si="2"/>
        <v>0.9997931480284421</v>
      </c>
    </row>
    <row r="41" spans="1:11" x14ac:dyDescent="0.25">
      <c r="A41" s="29" t="s">
        <v>37</v>
      </c>
      <c r="B41" s="20">
        <v>21400</v>
      </c>
      <c r="C41" s="20">
        <v>21430</v>
      </c>
      <c r="D41" s="21">
        <f t="shared" si="2"/>
        <v>1.0014018691588784</v>
      </c>
    </row>
    <row r="42" spans="1:11" x14ac:dyDescent="0.25">
      <c r="A42" s="16" t="s">
        <v>38</v>
      </c>
      <c r="B42" s="17">
        <v>2800</v>
      </c>
      <c r="C42" s="17">
        <v>2747</v>
      </c>
      <c r="D42" s="18">
        <f t="shared" si="2"/>
        <v>0.98107142857142859</v>
      </c>
      <c r="K42" s="2"/>
    </row>
    <row r="43" spans="1:11" x14ac:dyDescent="0.25">
      <c r="A43" s="16" t="s">
        <v>187</v>
      </c>
      <c r="B43" s="17">
        <v>26600</v>
      </c>
      <c r="C43" s="17">
        <v>26609</v>
      </c>
      <c r="D43" s="18">
        <f t="shared" ref="D43" si="3">SUM(C43/B43)</f>
        <v>1.0003383458646617</v>
      </c>
      <c r="K43" s="8"/>
    </row>
    <row r="44" spans="1:11" ht="15.75" x14ac:dyDescent="0.25">
      <c r="A44" s="15" t="s">
        <v>39</v>
      </c>
      <c r="B44" s="17">
        <f>SUM(B17+B22+B26+B35+B38+B39+B42+B43)</f>
        <v>1837200</v>
      </c>
      <c r="C44" s="17">
        <f>SUM(C17+C22+C26+C35+C38+C39+C42+C43)</f>
        <v>1837150</v>
      </c>
      <c r="D44" s="18">
        <f t="shared" si="2"/>
        <v>0.99997278467232742</v>
      </c>
      <c r="K44" s="1"/>
    </row>
    <row r="45" spans="1:11" x14ac:dyDescent="0.25">
      <c r="A45" s="30"/>
      <c r="B45" s="31"/>
      <c r="C45" s="31"/>
      <c r="D45" s="31"/>
      <c r="K45" s="3"/>
    </row>
    <row r="46" spans="1:11" x14ac:dyDescent="0.25">
      <c r="A46" s="32" t="s">
        <v>184</v>
      </c>
      <c r="B46" s="33"/>
      <c r="C46" s="31"/>
      <c r="D46" s="31"/>
      <c r="K46" s="3"/>
    </row>
    <row r="47" spans="1:11" ht="15.75" x14ac:dyDescent="0.25">
      <c r="A47" s="34" t="s">
        <v>226</v>
      </c>
      <c r="B47" s="31"/>
      <c r="C47" s="31"/>
      <c r="D47" s="31"/>
      <c r="K47" s="3"/>
    </row>
    <row r="48" spans="1:11" x14ac:dyDescent="0.25">
      <c r="A48" s="35" t="s">
        <v>188</v>
      </c>
      <c r="B48" s="31"/>
      <c r="C48" s="31"/>
      <c r="D48" s="31"/>
      <c r="K48" s="3"/>
    </row>
    <row r="49" spans="1:11" x14ac:dyDescent="0.25">
      <c r="A49" s="36" t="s">
        <v>189</v>
      </c>
      <c r="B49" s="33"/>
      <c r="C49" s="31"/>
      <c r="D49" s="31"/>
      <c r="K49" s="3"/>
    </row>
    <row r="50" spans="1:11" x14ac:dyDescent="0.25">
      <c r="A50" s="30" t="s">
        <v>185</v>
      </c>
      <c r="B50" s="31"/>
      <c r="C50" s="31"/>
      <c r="D50" s="31"/>
      <c r="K50" s="3"/>
    </row>
    <row r="51" spans="1:11" x14ac:dyDescent="0.25">
      <c r="A51" s="35" t="s">
        <v>190</v>
      </c>
      <c r="B51" s="31"/>
      <c r="C51" s="31"/>
      <c r="D51" s="31"/>
      <c r="K51" s="3"/>
    </row>
    <row r="52" spans="1:11" x14ac:dyDescent="0.25">
      <c r="A52" s="35" t="s">
        <v>191</v>
      </c>
      <c r="B52" s="31"/>
      <c r="C52" s="31"/>
      <c r="D52" s="31"/>
      <c r="K52" s="9"/>
    </row>
    <row r="53" spans="1:11" x14ac:dyDescent="0.25">
      <c r="A53" s="30" t="s">
        <v>186</v>
      </c>
      <c r="B53" s="31"/>
      <c r="C53" s="31"/>
      <c r="D53" s="31"/>
      <c r="K53" s="6"/>
    </row>
    <row r="54" spans="1:11" x14ac:dyDescent="0.25">
      <c r="A54" s="30"/>
      <c r="B54" s="31"/>
      <c r="C54" s="31"/>
      <c r="D54" s="31"/>
      <c r="K54" s="6"/>
    </row>
    <row r="55" spans="1:11" x14ac:dyDescent="0.25">
      <c r="A55" s="35"/>
      <c r="B55" s="31"/>
      <c r="C55" s="31"/>
      <c r="D55" s="31"/>
      <c r="K55" s="3"/>
    </row>
    <row r="56" spans="1:11" x14ac:dyDescent="0.25">
      <c r="A56" s="37"/>
      <c r="B56" s="31"/>
      <c r="C56" s="31"/>
      <c r="D56" s="31"/>
    </row>
    <row r="57" spans="1:11" hidden="1" x14ac:dyDescent="0.25">
      <c r="A57" s="37"/>
      <c r="B57" s="31"/>
      <c r="C57" s="31"/>
      <c r="D57" s="31"/>
    </row>
    <row r="58" spans="1:11" ht="33.75" customHeight="1" x14ac:dyDescent="0.25">
      <c r="A58" s="38" t="s">
        <v>227</v>
      </c>
      <c r="B58" s="33"/>
      <c r="C58" s="33"/>
      <c r="D58" s="33"/>
    </row>
    <row r="59" spans="1:11" x14ac:dyDescent="0.25">
      <c r="A59" s="39"/>
      <c r="B59" s="31"/>
      <c r="C59" s="31"/>
      <c r="D59" s="31"/>
    </row>
    <row r="60" spans="1:11" x14ac:dyDescent="0.25">
      <c r="A60" s="40" t="s">
        <v>0</v>
      </c>
      <c r="B60" s="41"/>
      <c r="C60" s="41"/>
      <c r="D60" s="31"/>
    </row>
    <row r="61" spans="1:11" x14ac:dyDescent="0.25">
      <c r="A61" s="15" t="s">
        <v>1</v>
      </c>
      <c r="B61" s="15" t="s">
        <v>196</v>
      </c>
      <c r="C61" s="15" t="s">
        <v>197</v>
      </c>
      <c r="D61" s="15" t="s">
        <v>2</v>
      </c>
    </row>
    <row r="62" spans="1:11" x14ac:dyDescent="0.25">
      <c r="A62" s="42" t="s">
        <v>40</v>
      </c>
      <c r="B62" s="43">
        <v>100000</v>
      </c>
      <c r="C62" s="43">
        <v>68165</v>
      </c>
      <c r="D62" s="21">
        <f>SUM(C62/B62)</f>
        <v>0.68164999999999998</v>
      </c>
    </row>
    <row r="63" spans="1:11" ht="24" x14ac:dyDescent="0.25">
      <c r="A63" s="42" t="s">
        <v>41</v>
      </c>
      <c r="B63" s="43">
        <v>25000</v>
      </c>
      <c r="C63" s="43">
        <v>56695.22</v>
      </c>
      <c r="D63" s="21">
        <f>SUM(C63/B63)</f>
        <v>2.2678088000000001</v>
      </c>
    </row>
    <row r="64" spans="1:11" x14ac:dyDescent="0.25">
      <c r="A64" s="42" t="s">
        <v>42</v>
      </c>
      <c r="B64" s="43">
        <v>790490</v>
      </c>
      <c r="C64" s="43">
        <v>764016.55</v>
      </c>
      <c r="D64" s="21">
        <f>SUM(C64/B64)</f>
        <v>0.96651007602879235</v>
      </c>
    </row>
    <row r="65" spans="1:4" x14ac:dyDescent="0.25">
      <c r="A65" s="15" t="s">
        <v>9</v>
      </c>
      <c r="B65" s="17">
        <f>SUM(B62:B64)</f>
        <v>915490</v>
      </c>
      <c r="C65" s="17">
        <f>SUM(C62:C64)</f>
        <v>888876.77</v>
      </c>
      <c r="D65" s="18">
        <f>SUM(C65/B65)</f>
        <v>0.97093007023561151</v>
      </c>
    </row>
    <row r="66" spans="1:4" x14ac:dyDescent="0.25">
      <c r="A66" s="44"/>
      <c r="B66" s="45"/>
      <c r="C66" s="45"/>
      <c r="D66" s="45"/>
    </row>
    <row r="67" spans="1:4" x14ac:dyDescent="0.25">
      <c r="A67" s="46" t="s">
        <v>10</v>
      </c>
      <c r="B67" s="28"/>
      <c r="C67" s="28"/>
      <c r="D67" s="28"/>
    </row>
    <row r="68" spans="1:4" x14ac:dyDescent="0.25">
      <c r="A68" s="15" t="s">
        <v>1</v>
      </c>
      <c r="B68" s="15" t="s">
        <v>196</v>
      </c>
      <c r="C68" s="15" t="s">
        <v>197</v>
      </c>
      <c r="D68" s="15" t="s">
        <v>2</v>
      </c>
    </row>
    <row r="69" spans="1:4" x14ac:dyDescent="0.25">
      <c r="A69" s="16" t="s">
        <v>43</v>
      </c>
      <c r="B69" s="17">
        <f>SUM(B70:B72)</f>
        <v>113720</v>
      </c>
      <c r="C69" s="17">
        <f>SUM(C70:C72)</f>
        <v>113718.38</v>
      </c>
      <c r="D69" s="18">
        <f>SUM(C69/B69)</f>
        <v>0.99998575448469929</v>
      </c>
    </row>
    <row r="70" spans="1:4" x14ac:dyDescent="0.25">
      <c r="A70" s="29" t="s">
        <v>44</v>
      </c>
      <c r="B70" s="20">
        <v>46889</v>
      </c>
      <c r="C70" s="20">
        <v>46888.32</v>
      </c>
      <c r="D70" s="21">
        <f t="shared" ref="D70:D89" si="4">SUM(C70/B70)</f>
        <v>0.99998549766469746</v>
      </c>
    </row>
    <row r="71" spans="1:4" x14ac:dyDescent="0.25">
      <c r="A71" s="29" t="s">
        <v>45</v>
      </c>
      <c r="B71" s="20">
        <v>65381</v>
      </c>
      <c r="C71" s="20">
        <v>65380.85</v>
      </c>
      <c r="D71" s="21">
        <f t="shared" si="4"/>
        <v>0.99999770575549474</v>
      </c>
    </row>
    <row r="72" spans="1:4" x14ac:dyDescent="0.25">
      <c r="A72" s="29" t="s">
        <v>46</v>
      </c>
      <c r="B72" s="20">
        <v>1450</v>
      </c>
      <c r="C72" s="20">
        <v>1449.21</v>
      </c>
      <c r="D72" s="21">
        <f t="shared" si="4"/>
        <v>0.99945517241379311</v>
      </c>
    </row>
    <row r="73" spans="1:4" x14ac:dyDescent="0.25">
      <c r="A73" s="16" t="s">
        <v>47</v>
      </c>
      <c r="B73" s="17">
        <f>SUM(B74:B88)</f>
        <v>801770</v>
      </c>
      <c r="C73" s="17">
        <f>SUM(C74:C88)</f>
        <v>745786.5</v>
      </c>
      <c r="D73" s="18">
        <f t="shared" si="4"/>
        <v>0.93017511256345331</v>
      </c>
    </row>
    <row r="74" spans="1:4" ht="24" x14ac:dyDescent="0.25">
      <c r="A74" s="29" t="s">
        <v>48</v>
      </c>
      <c r="B74" s="20">
        <v>48524</v>
      </c>
      <c r="C74" s="20">
        <v>45450.73</v>
      </c>
      <c r="D74" s="21">
        <f t="shared" si="4"/>
        <v>0.93666494930343758</v>
      </c>
    </row>
    <row r="75" spans="1:4" x14ac:dyDescent="0.25">
      <c r="A75" s="29" t="s">
        <v>49</v>
      </c>
      <c r="B75" s="20">
        <v>5779</v>
      </c>
      <c r="C75" s="20">
        <v>849.84</v>
      </c>
      <c r="D75" s="21">
        <f t="shared" si="4"/>
        <v>0.14705658418411491</v>
      </c>
    </row>
    <row r="76" spans="1:4" x14ac:dyDescent="0.25">
      <c r="A76" s="29" t="s">
        <v>50</v>
      </c>
      <c r="B76" s="20">
        <v>90935</v>
      </c>
      <c r="C76" s="20">
        <v>82625.97</v>
      </c>
      <c r="D76" s="21">
        <f t="shared" si="4"/>
        <v>0.90862671138725459</v>
      </c>
    </row>
    <row r="77" spans="1:4" x14ac:dyDescent="0.25">
      <c r="A77" s="29" t="s">
        <v>51</v>
      </c>
      <c r="B77" s="20">
        <v>2966</v>
      </c>
      <c r="C77" s="20">
        <v>2965.31</v>
      </c>
      <c r="D77" s="21">
        <f t="shared" si="4"/>
        <v>0.9997673634524612</v>
      </c>
    </row>
    <row r="78" spans="1:4" x14ac:dyDescent="0.25">
      <c r="A78" s="29" t="s">
        <v>52</v>
      </c>
      <c r="B78" s="20">
        <v>8000</v>
      </c>
      <c r="C78" s="20">
        <v>7547.7</v>
      </c>
      <c r="D78" s="21">
        <f t="shared" si="4"/>
        <v>0.94346249999999998</v>
      </c>
    </row>
    <row r="79" spans="1:4" x14ac:dyDescent="0.25">
      <c r="A79" s="19" t="s">
        <v>53</v>
      </c>
      <c r="B79" s="20">
        <v>1489</v>
      </c>
      <c r="C79" s="20">
        <v>1217.4100000000001</v>
      </c>
      <c r="D79" s="21">
        <f t="shared" si="4"/>
        <v>0.81760241773002018</v>
      </c>
    </row>
    <row r="80" spans="1:4" x14ac:dyDescent="0.25">
      <c r="A80" s="29" t="s">
        <v>26</v>
      </c>
      <c r="B80" s="47">
        <v>1963</v>
      </c>
      <c r="C80" s="47">
        <v>1963</v>
      </c>
      <c r="D80" s="21">
        <f t="shared" si="4"/>
        <v>1</v>
      </c>
    </row>
    <row r="81" spans="1:4" x14ac:dyDescent="0.25">
      <c r="A81" s="29" t="s">
        <v>54</v>
      </c>
      <c r="B81" s="47">
        <v>982</v>
      </c>
      <c r="C81" s="47">
        <v>981.53</v>
      </c>
      <c r="D81" s="21">
        <f t="shared" si="4"/>
        <v>0.99952138492871689</v>
      </c>
    </row>
    <row r="82" spans="1:4" x14ac:dyDescent="0.25">
      <c r="A82" s="29" t="s">
        <v>55</v>
      </c>
      <c r="B82" s="20">
        <v>379406</v>
      </c>
      <c r="C82" s="20">
        <v>352967.78</v>
      </c>
      <c r="D82" s="21">
        <f t="shared" si="4"/>
        <v>0.93031681101511321</v>
      </c>
    </row>
    <row r="83" spans="1:4" x14ac:dyDescent="0.25">
      <c r="A83" s="29" t="s">
        <v>56</v>
      </c>
      <c r="B83" s="20">
        <v>45694</v>
      </c>
      <c r="C83" s="20">
        <v>45693.599999999999</v>
      </c>
      <c r="D83" s="21">
        <f t="shared" si="4"/>
        <v>0.99999124611546375</v>
      </c>
    </row>
    <row r="84" spans="1:4" x14ac:dyDescent="0.25">
      <c r="A84" s="29" t="s">
        <v>198</v>
      </c>
      <c r="B84" s="20">
        <v>13032</v>
      </c>
      <c r="C84" s="20">
        <v>13032</v>
      </c>
      <c r="D84" s="21">
        <f t="shared" si="4"/>
        <v>1</v>
      </c>
    </row>
    <row r="85" spans="1:4" x14ac:dyDescent="0.25">
      <c r="A85" s="29" t="s">
        <v>58</v>
      </c>
      <c r="B85" s="20">
        <v>77156</v>
      </c>
      <c r="C85" s="20">
        <v>76418.14</v>
      </c>
      <c r="D85" s="21">
        <f t="shared" si="4"/>
        <v>0.99043677743791803</v>
      </c>
    </row>
    <row r="86" spans="1:4" x14ac:dyDescent="0.25">
      <c r="A86" s="29" t="s">
        <v>59</v>
      </c>
      <c r="B86" s="20">
        <v>6968</v>
      </c>
      <c r="C86" s="20">
        <v>6967.76</v>
      </c>
      <c r="D86" s="21">
        <f t="shared" si="4"/>
        <v>0.99996555683122845</v>
      </c>
    </row>
    <row r="87" spans="1:4" x14ac:dyDescent="0.25">
      <c r="A87" s="29" t="s">
        <v>60</v>
      </c>
      <c r="B87" s="20">
        <v>8979</v>
      </c>
      <c r="C87" s="20">
        <v>8978.61</v>
      </c>
      <c r="D87" s="21">
        <f t="shared" si="4"/>
        <v>0.99995656531907795</v>
      </c>
    </row>
    <row r="88" spans="1:4" ht="36" x14ac:dyDescent="0.25">
      <c r="A88" s="29" t="s">
        <v>61</v>
      </c>
      <c r="B88" s="20">
        <v>109897</v>
      </c>
      <c r="C88" s="20">
        <v>98127.12</v>
      </c>
      <c r="D88" s="21">
        <f t="shared" si="4"/>
        <v>0.89290080711939357</v>
      </c>
    </row>
    <row r="89" spans="1:4" x14ac:dyDescent="0.25">
      <c r="A89" s="15" t="s">
        <v>39</v>
      </c>
      <c r="B89" s="17">
        <f>B69+B73</f>
        <v>915490</v>
      </c>
      <c r="C89" s="17">
        <f>C69+C73</f>
        <v>859504.88</v>
      </c>
      <c r="D89" s="18">
        <f t="shared" si="4"/>
        <v>0.93884682519743523</v>
      </c>
    </row>
    <row r="90" spans="1:4" x14ac:dyDescent="0.25">
      <c r="A90" s="30"/>
      <c r="B90" s="31"/>
      <c r="C90" s="31"/>
      <c r="D90" s="31"/>
    </row>
    <row r="91" spans="1:4" x14ac:dyDescent="0.25">
      <c r="A91" s="30"/>
      <c r="B91" s="31"/>
      <c r="C91" s="31"/>
      <c r="D91" s="31"/>
    </row>
    <row r="92" spans="1:4" x14ac:dyDescent="0.25">
      <c r="A92" s="30" t="s">
        <v>62</v>
      </c>
      <c r="B92" s="31"/>
      <c r="C92" s="31"/>
      <c r="D92" s="31"/>
    </row>
    <row r="93" spans="1:4" ht="15.75" x14ac:dyDescent="0.25">
      <c r="A93" s="34" t="s">
        <v>226</v>
      </c>
      <c r="B93" s="31"/>
      <c r="C93" s="31"/>
      <c r="D93" s="31"/>
    </row>
    <row r="94" spans="1:4" x14ac:dyDescent="0.25">
      <c r="A94" s="48" t="s">
        <v>199</v>
      </c>
      <c r="B94" s="31"/>
      <c r="C94" s="31"/>
      <c r="D94" s="31"/>
    </row>
    <row r="95" spans="1:4" x14ac:dyDescent="0.25">
      <c r="A95" s="48" t="s">
        <v>200</v>
      </c>
      <c r="B95" s="31"/>
      <c r="C95" s="31"/>
      <c r="D95" s="31"/>
    </row>
    <row r="96" spans="1:4" x14ac:dyDescent="0.25">
      <c r="A96" s="30" t="s">
        <v>63</v>
      </c>
      <c r="B96" s="31"/>
      <c r="C96" s="31"/>
      <c r="D96" s="31"/>
    </row>
    <row r="97" spans="1:4" x14ac:dyDescent="0.25">
      <c r="A97" s="49" t="s">
        <v>201</v>
      </c>
      <c r="B97" s="31"/>
      <c r="C97" s="31"/>
      <c r="D97" s="31"/>
    </row>
    <row r="98" spans="1:4" ht="15.75" x14ac:dyDescent="0.25">
      <c r="A98" s="34"/>
      <c r="B98" s="31"/>
      <c r="C98" s="31"/>
      <c r="D98" s="31"/>
    </row>
    <row r="99" spans="1:4" ht="34.5" customHeight="1" x14ac:dyDescent="0.25">
      <c r="A99" s="38" t="s">
        <v>224</v>
      </c>
      <c r="B99" s="33"/>
      <c r="C99" s="33"/>
      <c r="D99" s="33"/>
    </row>
    <row r="100" spans="1:4" x14ac:dyDescent="0.25">
      <c r="A100" s="50"/>
      <c r="B100" s="31"/>
      <c r="C100" s="31"/>
      <c r="D100" s="31"/>
    </row>
    <row r="101" spans="1:4" x14ac:dyDescent="0.25">
      <c r="A101" s="51" t="s">
        <v>0</v>
      </c>
      <c r="B101" s="31"/>
      <c r="C101" s="31"/>
      <c r="D101" s="31"/>
    </row>
    <row r="102" spans="1:4" x14ac:dyDescent="0.25">
      <c r="A102" s="15" t="s">
        <v>1</v>
      </c>
      <c r="B102" s="15" t="s">
        <v>196</v>
      </c>
      <c r="C102" s="15" t="s">
        <v>197</v>
      </c>
      <c r="D102" s="15" t="s">
        <v>2</v>
      </c>
    </row>
    <row r="103" spans="1:4" x14ac:dyDescent="0.25">
      <c r="A103" s="16" t="s">
        <v>64</v>
      </c>
      <c r="B103" s="17">
        <f>SUM(B104:B113)</f>
        <v>83700</v>
      </c>
      <c r="C103" s="17">
        <f>SUM(C104:C113)</f>
        <v>48438.68</v>
      </c>
      <c r="D103" s="18">
        <f>SUM(C103/B103)</f>
        <v>0.57871780167264042</v>
      </c>
    </row>
    <row r="104" spans="1:4" x14ac:dyDescent="0.25">
      <c r="A104" s="29" t="s">
        <v>65</v>
      </c>
      <c r="B104" s="20">
        <v>18000</v>
      </c>
      <c r="C104" s="20">
        <v>5444.47</v>
      </c>
      <c r="D104" s="21">
        <f t="shared" ref="D104:D119" si="5">SUM(C104/B104)</f>
        <v>0.30247055555555558</v>
      </c>
    </row>
    <row r="105" spans="1:4" x14ac:dyDescent="0.25">
      <c r="A105" s="29" t="s">
        <v>66</v>
      </c>
      <c r="B105" s="20">
        <v>15000</v>
      </c>
      <c r="C105" s="20">
        <v>5385</v>
      </c>
      <c r="D105" s="21">
        <f t="shared" si="5"/>
        <v>0.35899999999999999</v>
      </c>
    </row>
    <row r="106" spans="1:4" x14ac:dyDescent="0.25">
      <c r="A106" s="29" t="s">
        <v>67</v>
      </c>
      <c r="B106" s="20">
        <v>8200</v>
      </c>
      <c r="C106" s="52">
        <v>0</v>
      </c>
      <c r="D106" s="21">
        <f t="shared" si="5"/>
        <v>0</v>
      </c>
    </row>
    <row r="107" spans="1:4" x14ac:dyDescent="0.25">
      <c r="A107" s="29" t="s">
        <v>68</v>
      </c>
      <c r="B107" s="20">
        <v>1900</v>
      </c>
      <c r="C107" s="20">
        <v>740.18</v>
      </c>
      <c r="D107" s="21">
        <f t="shared" si="5"/>
        <v>0.38956842105263156</v>
      </c>
    </row>
    <row r="108" spans="1:4" x14ac:dyDescent="0.25">
      <c r="A108" s="29" t="s">
        <v>69</v>
      </c>
      <c r="B108" s="20">
        <v>1000</v>
      </c>
      <c r="C108" s="52">
        <v>0</v>
      </c>
      <c r="D108" s="21">
        <f t="shared" si="5"/>
        <v>0</v>
      </c>
    </row>
    <row r="109" spans="1:4" x14ac:dyDescent="0.25">
      <c r="A109" s="29" t="s">
        <v>70</v>
      </c>
      <c r="B109" s="20">
        <v>4000</v>
      </c>
      <c r="C109" s="20">
        <v>3313.15</v>
      </c>
      <c r="D109" s="21">
        <f t="shared" si="5"/>
        <v>0.82828750000000007</v>
      </c>
    </row>
    <row r="110" spans="1:4" x14ac:dyDescent="0.25">
      <c r="A110" s="29" t="s">
        <v>71</v>
      </c>
      <c r="B110" s="20">
        <v>5000</v>
      </c>
      <c r="C110" s="20">
        <v>3994.9</v>
      </c>
      <c r="D110" s="21">
        <f t="shared" si="5"/>
        <v>0.79898000000000002</v>
      </c>
    </row>
    <row r="111" spans="1:4" x14ac:dyDescent="0.25">
      <c r="A111" s="22" t="s">
        <v>72</v>
      </c>
      <c r="B111" s="20">
        <v>1600</v>
      </c>
      <c r="C111" s="52">
        <v>1560.98</v>
      </c>
      <c r="D111" s="21">
        <f t="shared" si="5"/>
        <v>0.97561249999999999</v>
      </c>
    </row>
    <row r="112" spans="1:4" x14ac:dyDescent="0.25">
      <c r="A112" s="22" t="s">
        <v>192</v>
      </c>
      <c r="B112" s="20">
        <v>27000</v>
      </c>
      <c r="C112" s="52">
        <v>27000</v>
      </c>
      <c r="D112" s="21">
        <f t="shared" ref="D112" si="6">SUM(C112/B112)</f>
        <v>1</v>
      </c>
    </row>
    <row r="113" spans="1:4" x14ac:dyDescent="0.25">
      <c r="A113" s="22" t="s">
        <v>73</v>
      </c>
      <c r="B113" s="20">
        <v>2000</v>
      </c>
      <c r="C113" s="20">
        <v>1000</v>
      </c>
      <c r="D113" s="21">
        <f t="shared" si="5"/>
        <v>0.5</v>
      </c>
    </row>
    <row r="114" spans="1:4" x14ac:dyDescent="0.25">
      <c r="A114" s="53" t="s">
        <v>74</v>
      </c>
      <c r="B114" s="54">
        <v>0</v>
      </c>
      <c r="C114" s="54">
        <v>468.19</v>
      </c>
      <c r="D114" s="18">
        <v>0</v>
      </c>
    </row>
    <row r="115" spans="1:4" x14ac:dyDescent="0.25">
      <c r="A115" s="16" t="s">
        <v>7</v>
      </c>
      <c r="B115" s="55">
        <v>1549600</v>
      </c>
      <c r="C115" s="55">
        <v>1549600</v>
      </c>
      <c r="D115" s="18">
        <f t="shared" si="5"/>
        <v>1</v>
      </c>
    </row>
    <row r="116" spans="1:4" x14ac:dyDescent="0.25">
      <c r="A116" s="16" t="s">
        <v>193</v>
      </c>
      <c r="B116" s="55">
        <v>54000</v>
      </c>
      <c r="C116" s="55">
        <v>53349.52</v>
      </c>
      <c r="D116" s="18">
        <f t="shared" ref="D116:D118" si="7">SUM(C116/B116)</f>
        <v>0.98795407407407398</v>
      </c>
    </row>
    <row r="117" spans="1:4" x14ac:dyDescent="0.25">
      <c r="A117" s="16" t="s">
        <v>194</v>
      </c>
      <c r="B117" s="55">
        <v>8000</v>
      </c>
      <c r="C117" s="55">
        <v>7999</v>
      </c>
      <c r="D117" s="18">
        <f t="shared" si="7"/>
        <v>0.99987499999999996</v>
      </c>
    </row>
    <row r="118" spans="1:4" x14ac:dyDescent="0.25">
      <c r="A118" s="16" t="s">
        <v>195</v>
      </c>
      <c r="B118" s="55">
        <v>30000</v>
      </c>
      <c r="C118" s="55">
        <v>29890</v>
      </c>
      <c r="D118" s="18">
        <f t="shared" si="7"/>
        <v>0.99633333333333329</v>
      </c>
    </row>
    <row r="119" spans="1:4" x14ac:dyDescent="0.25">
      <c r="A119" s="15" t="s">
        <v>9</v>
      </c>
      <c r="B119" s="17">
        <f>SUM(B114+B103+B115+B116+B117+B118)</f>
        <v>1725300</v>
      </c>
      <c r="C119" s="17">
        <f>SUM(C114+C103+C115+C116+C117+C118)</f>
        <v>1689745.3900000001</v>
      </c>
      <c r="D119" s="18">
        <f t="shared" si="5"/>
        <v>0.97939221584651948</v>
      </c>
    </row>
    <row r="120" spans="1:4" x14ac:dyDescent="0.25">
      <c r="A120" s="44"/>
      <c r="B120" s="45"/>
      <c r="C120" s="45"/>
      <c r="D120" s="45"/>
    </row>
    <row r="121" spans="1:4" x14ac:dyDescent="0.25">
      <c r="A121" s="56" t="s">
        <v>10</v>
      </c>
      <c r="B121" s="28"/>
      <c r="C121" s="28"/>
      <c r="D121" s="28"/>
    </row>
    <row r="122" spans="1:4" x14ac:dyDescent="0.25">
      <c r="A122" s="15" t="s">
        <v>1</v>
      </c>
      <c r="B122" s="15" t="s">
        <v>196</v>
      </c>
      <c r="C122" s="15" t="s">
        <v>197</v>
      </c>
      <c r="D122" s="15" t="s">
        <v>2</v>
      </c>
    </row>
    <row r="123" spans="1:4" x14ac:dyDescent="0.25">
      <c r="A123" s="16" t="s">
        <v>75</v>
      </c>
      <c r="B123" s="55">
        <f>SUM(B124:B132)</f>
        <v>131000</v>
      </c>
      <c r="C123" s="55">
        <f>SUM(C124:C132)</f>
        <v>128227.36</v>
      </c>
      <c r="D123" s="18">
        <f>SUM(C123/B123)</f>
        <v>0.9788348091603053</v>
      </c>
    </row>
    <row r="124" spans="1:4" x14ac:dyDescent="0.25">
      <c r="A124" s="19" t="s">
        <v>76</v>
      </c>
      <c r="B124" s="47">
        <v>500</v>
      </c>
      <c r="C124" s="57">
        <v>400</v>
      </c>
      <c r="D124" s="21">
        <f>SUM(C124/B124)</f>
        <v>0.8</v>
      </c>
    </row>
    <row r="125" spans="1:4" x14ac:dyDescent="0.25">
      <c r="A125" s="19" t="s">
        <v>77</v>
      </c>
      <c r="B125" s="47">
        <v>36300</v>
      </c>
      <c r="C125" s="47">
        <v>36235.910000000003</v>
      </c>
      <c r="D125" s="21">
        <f t="shared" ref="D125:D192" si="8">SUM(C125/B125)</f>
        <v>0.99823443526170808</v>
      </c>
    </row>
    <row r="126" spans="1:4" x14ac:dyDescent="0.25">
      <c r="A126" s="19" t="s">
        <v>202</v>
      </c>
      <c r="B126" s="47">
        <v>38900</v>
      </c>
      <c r="C126" s="57">
        <v>38900</v>
      </c>
      <c r="D126" s="21">
        <f t="shared" si="8"/>
        <v>1</v>
      </c>
    </row>
    <row r="127" spans="1:4" x14ac:dyDescent="0.25">
      <c r="A127" s="19" t="s">
        <v>78</v>
      </c>
      <c r="B127" s="47">
        <v>1000</v>
      </c>
      <c r="C127" s="57">
        <v>411</v>
      </c>
      <c r="D127" s="21">
        <f t="shared" si="8"/>
        <v>0.41099999999999998</v>
      </c>
    </row>
    <row r="128" spans="1:4" x14ac:dyDescent="0.25">
      <c r="A128" s="19" t="s">
        <v>203</v>
      </c>
      <c r="B128" s="47">
        <v>3000</v>
      </c>
      <c r="C128" s="47">
        <v>2820</v>
      </c>
      <c r="D128" s="21">
        <f t="shared" si="8"/>
        <v>0.94</v>
      </c>
    </row>
    <row r="129" spans="1:4" x14ac:dyDescent="0.25">
      <c r="A129" s="19" t="s">
        <v>79</v>
      </c>
      <c r="B129" s="47">
        <v>1000</v>
      </c>
      <c r="C129" s="57">
        <v>0</v>
      </c>
      <c r="D129" s="21">
        <f t="shared" si="8"/>
        <v>0</v>
      </c>
    </row>
    <row r="130" spans="1:4" x14ac:dyDescent="0.25">
      <c r="A130" s="19" t="s">
        <v>80</v>
      </c>
      <c r="B130" s="47">
        <v>500</v>
      </c>
      <c r="C130" s="57">
        <v>0</v>
      </c>
      <c r="D130" s="21">
        <f t="shared" si="8"/>
        <v>0</v>
      </c>
    </row>
    <row r="131" spans="1:4" x14ac:dyDescent="0.25">
      <c r="A131" s="19" t="s">
        <v>204</v>
      </c>
      <c r="B131" s="47">
        <v>43000</v>
      </c>
      <c r="C131" s="57">
        <v>42674.93</v>
      </c>
      <c r="D131" s="21">
        <f t="shared" si="8"/>
        <v>0.99244023255813951</v>
      </c>
    </row>
    <row r="132" spans="1:4" x14ac:dyDescent="0.25">
      <c r="A132" s="19" t="s">
        <v>81</v>
      </c>
      <c r="B132" s="47">
        <v>6800</v>
      </c>
      <c r="C132" s="47">
        <v>6785.52</v>
      </c>
      <c r="D132" s="21">
        <f t="shared" si="8"/>
        <v>0.99787058823529418</v>
      </c>
    </row>
    <row r="133" spans="1:4" x14ac:dyDescent="0.25">
      <c r="A133" s="23" t="s">
        <v>82</v>
      </c>
      <c r="B133" s="55">
        <f>SUM(B134:B146)</f>
        <v>36800</v>
      </c>
      <c r="C133" s="55">
        <f>SUM(C134:C146)</f>
        <v>36016.189999999995</v>
      </c>
      <c r="D133" s="18">
        <f t="shared" si="8"/>
        <v>0.97870081521739116</v>
      </c>
    </row>
    <row r="134" spans="1:4" x14ac:dyDescent="0.25">
      <c r="A134" s="19" t="s">
        <v>83</v>
      </c>
      <c r="B134" s="47">
        <v>5400</v>
      </c>
      <c r="C134" s="47">
        <v>5375.16</v>
      </c>
      <c r="D134" s="21">
        <f t="shared" si="8"/>
        <v>0.99539999999999995</v>
      </c>
    </row>
    <row r="135" spans="1:4" x14ac:dyDescent="0.25">
      <c r="A135" s="19" t="s">
        <v>84</v>
      </c>
      <c r="B135" s="47">
        <v>16400</v>
      </c>
      <c r="C135" s="47">
        <v>16309.05</v>
      </c>
      <c r="D135" s="21">
        <f t="shared" si="8"/>
        <v>0.99445426829268291</v>
      </c>
    </row>
    <row r="136" spans="1:4" x14ac:dyDescent="0.25">
      <c r="A136" s="19" t="s">
        <v>85</v>
      </c>
      <c r="B136" s="47">
        <v>2300</v>
      </c>
      <c r="C136" s="47">
        <v>2298.14</v>
      </c>
      <c r="D136" s="21">
        <f t="shared" si="8"/>
        <v>0.99919130434782599</v>
      </c>
    </row>
    <row r="137" spans="1:4" x14ac:dyDescent="0.25">
      <c r="A137" s="19" t="s">
        <v>86</v>
      </c>
      <c r="B137" s="47">
        <v>1900</v>
      </c>
      <c r="C137" s="47">
        <v>1891.91</v>
      </c>
      <c r="D137" s="21">
        <f t="shared" si="8"/>
        <v>0.99574210526315798</v>
      </c>
    </row>
    <row r="138" spans="1:4" x14ac:dyDescent="0.25">
      <c r="A138" s="19" t="s">
        <v>87</v>
      </c>
      <c r="B138" s="47">
        <v>500</v>
      </c>
      <c r="C138" s="47">
        <v>481.61</v>
      </c>
      <c r="D138" s="21">
        <f t="shared" si="8"/>
        <v>0.96322000000000008</v>
      </c>
    </row>
    <row r="139" spans="1:4" x14ac:dyDescent="0.25">
      <c r="A139" s="19" t="s">
        <v>88</v>
      </c>
      <c r="B139" s="47">
        <v>1300</v>
      </c>
      <c r="C139" s="47">
        <v>1252.3399999999999</v>
      </c>
      <c r="D139" s="21">
        <f t="shared" si="8"/>
        <v>0.96333846153846148</v>
      </c>
    </row>
    <row r="140" spans="1:4" x14ac:dyDescent="0.25">
      <c r="A140" s="19" t="s">
        <v>89</v>
      </c>
      <c r="B140" s="58">
        <v>900</v>
      </c>
      <c r="C140" s="58">
        <v>847.85</v>
      </c>
      <c r="D140" s="59">
        <f t="shared" si="8"/>
        <v>0.94205555555555553</v>
      </c>
    </row>
    <row r="141" spans="1:4" x14ac:dyDescent="0.25">
      <c r="A141" s="22" t="s">
        <v>90</v>
      </c>
      <c r="B141" s="58">
        <v>2000</v>
      </c>
      <c r="C141" s="58">
        <v>1870.05</v>
      </c>
      <c r="D141" s="59">
        <f t="shared" si="8"/>
        <v>0.935025</v>
      </c>
    </row>
    <row r="142" spans="1:4" x14ac:dyDescent="0.25">
      <c r="A142" s="22" t="s">
        <v>91</v>
      </c>
      <c r="B142" s="58">
        <v>800</v>
      </c>
      <c r="C142" s="58">
        <v>737.42</v>
      </c>
      <c r="D142" s="59">
        <f t="shared" si="8"/>
        <v>0.9217749999999999</v>
      </c>
    </row>
    <row r="143" spans="1:4" x14ac:dyDescent="0.25">
      <c r="A143" s="22" t="s">
        <v>205</v>
      </c>
      <c r="B143" s="58">
        <v>1000</v>
      </c>
      <c r="C143" s="60">
        <v>985.58</v>
      </c>
      <c r="D143" s="59">
        <f t="shared" si="8"/>
        <v>0.98558000000000001</v>
      </c>
    </row>
    <row r="144" spans="1:4" x14ac:dyDescent="0.25">
      <c r="A144" s="22" t="s">
        <v>92</v>
      </c>
      <c r="B144" s="58">
        <v>500</v>
      </c>
      <c r="C144" s="58">
        <v>377</v>
      </c>
      <c r="D144" s="59">
        <f t="shared" si="8"/>
        <v>0.754</v>
      </c>
    </row>
    <row r="145" spans="1:4" x14ac:dyDescent="0.25">
      <c r="A145" s="22" t="s">
        <v>93</v>
      </c>
      <c r="B145" s="58">
        <v>200</v>
      </c>
      <c r="C145" s="60">
        <v>55.35</v>
      </c>
      <c r="D145" s="59">
        <f t="shared" si="8"/>
        <v>0.27675</v>
      </c>
    </row>
    <row r="146" spans="1:4" x14ac:dyDescent="0.25">
      <c r="A146" s="22" t="s">
        <v>206</v>
      </c>
      <c r="B146" s="58">
        <v>3600</v>
      </c>
      <c r="C146" s="58">
        <v>3534.73</v>
      </c>
      <c r="D146" s="59">
        <f t="shared" si="8"/>
        <v>0.98186944444444446</v>
      </c>
    </row>
    <row r="147" spans="1:4" x14ac:dyDescent="0.25">
      <c r="A147" s="53" t="s">
        <v>94</v>
      </c>
      <c r="B147" s="61">
        <v>42200</v>
      </c>
      <c r="C147" s="61">
        <v>42151.7</v>
      </c>
      <c r="D147" s="62">
        <f t="shared" si="8"/>
        <v>0.99885545023696676</v>
      </c>
    </row>
    <row r="148" spans="1:4" x14ac:dyDescent="0.25">
      <c r="A148" s="23" t="s">
        <v>95</v>
      </c>
      <c r="B148" s="61">
        <f>SUM(B149:B150)</f>
        <v>31600</v>
      </c>
      <c r="C148" s="61">
        <f>SUM(C149:C150)</f>
        <v>31262.47</v>
      </c>
      <c r="D148" s="62">
        <f t="shared" si="8"/>
        <v>0.98931867088607595</v>
      </c>
    </row>
    <row r="149" spans="1:4" x14ac:dyDescent="0.25">
      <c r="A149" s="22" t="s">
        <v>96</v>
      </c>
      <c r="B149" s="58">
        <v>29500</v>
      </c>
      <c r="C149" s="58">
        <v>29253.58</v>
      </c>
      <c r="D149" s="59">
        <f t="shared" si="8"/>
        <v>0.991646779661017</v>
      </c>
    </row>
    <row r="150" spans="1:4" x14ac:dyDescent="0.25">
      <c r="A150" s="22" t="s">
        <v>97</v>
      </c>
      <c r="B150" s="58">
        <v>2100</v>
      </c>
      <c r="C150" s="60">
        <v>2008.89</v>
      </c>
      <c r="D150" s="59">
        <f t="shared" si="8"/>
        <v>0.95661428571428575</v>
      </c>
    </row>
    <row r="151" spans="1:4" x14ac:dyDescent="0.25">
      <c r="A151" s="53" t="s">
        <v>50</v>
      </c>
      <c r="B151" s="61">
        <f>SUM(B152:B176)</f>
        <v>400200</v>
      </c>
      <c r="C151" s="61">
        <f>SUM(C152:C176)</f>
        <v>396955.21</v>
      </c>
      <c r="D151" s="62">
        <f t="shared" si="8"/>
        <v>0.99189207896051979</v>
      </c>
    </row>
    <row r="152" spans="1:4" x14ac:dyDescent="0.25">
      <c r="A152" s="22" t="s">
        <v>98</v>
      </c>
      <c r="B152" s="58">
        <v>1300</v>
      </c>
      <c r="C152" s="58">
        <v>1239.3499999999999</v>
      </c>
      <c r="D152" s="59">
        <f t="shared" si="8"/>
        <v>0.95334615384615373</v>
      </c>
    </row>
    <row r="153" spans="1:4" x14ac:dyDescent="0.25">
      <c r="A153" s="22" t="s">
        <v>99</v>
      </c>
      <c r="B153" s="58">
        <v>1600</v>
      </c>
      <c r="C153" s="58">
        <v>1555.52</v>
      </c>
      <c r="D153" s="59">
        <f t="shared" si="8"/>
        <v>0.97219999999999995</v>
      </c>
    </row>
    <row r="154" spans="1:4" x14ac:dyDescent="0.25">
      <c r="A154" s="22" t="s">
        <v>100</v>
      </c>
      <c r="B154" s="58">
        <v>4200</v>
      </c>
      <c r="C154" s="58">
        <v>4153.53</v>
      </c>
      <c r="D154" s="59">
        <f t="shared" si="8"/>
        <v>0.98893571428571425</v>
      </c>
    </row>
    <row r="155" spans="1:4" x14ac:dyDescent="0.25">
      <c r="A155" s="22" t="s">
        <v>101</v>
      </c>
      <c r="B155" s="58">
        <v>4300</v>
      </c>
      <c r="C155" s="58">
        <v>4291.84</v>
      </c>
      <c r="D155" s="59">
        <f t="shared" si="8"/>
        <v>0.99810232558139533</v>
      </c>
    </row>
    <row r="156" spans="1:4" x14ac:dyDescent="0.25">
      <c r="A156" s="19" t="s">
        <v>102</v>
      </c>
      <c r="B156" s="58">
        <v>6700</v>
      </c>
      <c r="C156" s="58">
        <v>6613.83</v>
      </c>
      <c r="D156" s="59">
        <f t="shared" si="8"/>
        <v>0.98713880597014925</v>
      </c>
    </row>
    <row r="157" spans="1:4" x14ac:dyDescent="0.25">
      <c r="A157" s="22" t="s">
        <v>207</v>
      </c>
      <c r="B157" s="58">
        <v>1000</v>
      </c>
      <c r="C157" s="60">
        <v>990</v>
      </c>
      <c r="D157" s="59">
        <f t="shared" si="8"/>
        <v>0.99</v>
      </c>
    </row>
    <row r="158" spans="1:4" x14ac:dyDescent="0.25">
      <c r="A158" s="22" t="s">
        <v>103</v>
      </c>
      <c r="B158" s="58">
        <v>6000</v>
      </c>
      <c r="C158" s="58">
        <v>5965.2</v>
      </c>
      <c r="D158" s="59">
        <f t="shared" si="8"/>
        <v>0.99419999999999997</v>
      </c>
    </row>
    <row r="159" spans="1:4" x14ac:dyDescent="0.25">
      <c r="A159" s="22" t="s">
        <v>104</v>
      </c>
      <c r="B159" s="58">
        <v>15000</v>
      </c>
      <c r="C159" s="58">
        <v>14628.52</v>
      </c>
      <c r="D159" s="59">
        <f t="shared" si="8"/>
        <v>0.97523466666666669</v>
      </c>
    </row>
    <row r="160" spans="1:4" x14ac:dyDescent="0.25">
      <c r="A160" s="22" t="s">
        <v>105</v>
      </c>
      <c r="B160" s="58">
        <v>5500</v>
      </c>
      <c r="C160" s="58">
        <v>5417</v>
      </c>
      <c r="D160" s="59">
        <f t="shared" si="8"/>
        <v>0.98490909090909096</v>
      </c>
    </row>
    <row r="161" spans="1:4" x14ac:dyDescent="0.25">
      <c r="A161" s="22" t="s">
        <v>106</v>
      </c>
      <c r="B161" s="58">
        <v>29200</v>
      </c>
      <c r="C161" s="58">
        <v>29118.57</v>
      </c>
      <c r="D161" s="59">
        <f t="shared" si="8"/>
        <v>0.99721130136986302</v>
      </c>
    </row>
    <row r="162" spans="1:4" x14ac:dyDescent="0.25">
      <c r="A162" s="22" t="s">
        <v>107</v>
      </c>
      <c r="B162" s="58">
        <v>33100</v>
      </c>
      <c r="C162" s="58">
        <v>33006.6</v>
      </c>
      <c r="D162" s="59">
        <f t="shared" si="8"/>
        <v>0.99717824773413888</v>
      </c>
    </row>
    <row r="163" spans="1:4" x14ac:dyDescent="0.25">
      <c r="A163" s="22" t="s">
        <v>108</v>
      </c>
      <c r="B163" s="58">
        <v>34000</v>
      </c>
      <c r="C163" s="58">
        <v>33760.050000000003</v>
      </c>
      <c r="D163" s="59">
        <f t="shared" si="8"/>
        <v>0.99294264705882362</v>
      </c>
    </row>
    <row r="164" spans="1:4" x14ac:dyDescent="0.25">
      <c r="A164" s="22" t="s">
        <v>208</v>
      </c>
      <c r="B164" s="58">
        <v>8000</v>
      </c>
      <c r="C164" s="60">
        <v>8000</v>
      </c>
      <c r="D164" s="59">
        <f t="shared" si="8"/>
        <v>1</v>
      </c>
    </row>
    <row r="165" spans="1:4" x14ac:dyDescent="0.25">
      <c r="A165" s="22" t="s">
        <v>109</v>
      </c>
      <c r="B165" s="58">
        <v>600</v>
      </c>
      <c r="C165" s="60">
        <v>554.85</v>
      </c>
      <c r="D165" s="59">
        <f t="shared" si="8"/>
        <v>0.92475000000000007</v>
      </c>
    </row>
    <row r="166" spans="1:4" x14ac:dyDescent="0.25">
      <c r="A166" s="22" t="s">
        <v>110</v>
      </c>
      <c r="B166" s="58">
        <v>300</v>
      </c>
      <c r="C166" s="58">
        <v>217.95</v>
      </c>
      <c r="D166" s="59">
        <f t="shared" si="8"/>
        <v>0.72649999999999992</v>
      </c>
    </row>
    <row r="167" spans="1:4" x14ac:dyDescent="0.25">
      <c r="A167" s="22" t="s">
        <v>111</v>
      </c>
      <c r="B167" s="58">
        <v>5700</v>
      </c>
      <c r="C167" s="58">
        <v>5641.14</v>
      </c>
      <c r="D167" s="59">
        <f t="shared" si="8"/>
        <v>0.98967368421052637</v>
      </c>
    </row>
    <row r="168" spans="1:4" x14ac:dyDescent="0.25">
      <c r="A168" s="22" t="s">
        <v>112</v>
      </c>
      <c r="B168" s="58">
        <v>2000</v>
      </c>
      <c r="C168" s="58">
        <v>1878.11</v>
      </c>
      <c r="D168" s="59">
        <f t="shared" si="8"/>
        <v>0.93905499999999997</v>
      </c>
    </row>
    <row r="169" spans="1:4" x14ac:dyDescent="0.25">
      <c r="A169" s="22" t="s">
        <v>113</v>
      </c>
      <c r="B169" s="58">
        <v>4900</v>
      </c>
      <c r="C169" s="58">
        <v>4878.4799999999996</v>
      </c>
      <c r="D169" s="59">
        <f t="shared" si="8"/>
        <v>0.99560816326530599</v>
      </c>
    </row>
    <row r="170" spans="1:4" x14ac:dyDescent="0.25">
      <c r="A170" s="22" t="s">
        <v>114</v>
      </c>
      <c r="B170" s="58">
        <v>4600</v>
      </c>
      <c r="C170" s="58">
        <v>4559.33</v>
      </c>
      <c r="D170" s="59">
        <f t="shared" si="8"/>
        <v>0.99115869565217385</v>
      </c>
    </row>
    <row r="171" spans="1:4" x14ac:dyDescent="0.25">
      <c r="A171" s="22" t="s">
        <v>115</v>
      </c>
      <c r="B171" s="58">
        <v>149000</v>
      </c>
      <c r="C171" s="58">
        <v>148443.29</v>
      </c>
      <c r="D171" s="59">
        <f t="shared" si="8"/>
        <v>0.9962636912751679</v>
      </c>
    </row>
    <row r="172" spans="1:4" x14ac:dyDescent="0.25">
      <c r="A172" s="22" t="s">
        <v>116</v>
      </c>
      <c r="B172" s="58">
        <v>5900</v>
      </c>
      <c r="C172" s="58">
        <v>5870.86</v>
      </c>
      <c r="D172" s="59">
        <f t="shared" si="8"/>
        <v>0.9950610169491525</v>
      </c>
    </row>
    <row r="173" spans="1:4" x14ac:dyDescent="0.25">
      <c r="A173" s="22" t="s">
        <v>176</v>
      </c>
      <c r="B173" s="58">
        <v>5400</v>
      </c>
      <c r="C173" s="58">
        <v>5384.4</v>
      </c>
      <c r="D173" s="59">
        <f t="shared" si="8"/>
        <v>0.99711111111111106</v>
      </c>
    </row>
    <row r="174" spans="1:4" x14ac:dyDescent="0.25">
      <c r="A174" s="22" t="s">
        <v>117</v>
      </c>
      <c r="B174" s="58">
        <v>400</v>
      </c>
      <c r="C174" s="58">
        <v>355</v>
      </c>
      <c r="D174" s="59">
        <f t="shared" si="8"/>
        <v>0.88749999999999996</v>
      </c>
    </row>
    <row r="175" spans="1:4" x14ac:dyDescent="0.25">
      <c r="A175" s="22" t="s">
        <v>209</v>
      </c>
      <c r="B175" s="58">
        <v>70500</v>
      </c>
      <c r="C175" s="58">
        <v>70431.789999999994</v>
      </c>
      <c r="D175" s="59">
        <f t="shared" si="8"/>
        <v>0.99903248226950347</v>
      </c>
    </row>
    <row r="176" spans="1:4" x14ac:dyDescent="0.25">
      <c r="A176" s="22" t="s">
        <v>118</v>
      </c>
      <c r="B176" s="58">
        <v>1000</v>
      </c>
      <c r="C176" s="58">
        <v>0</v>
      </c>
      <c r="D176" s="59">
        <f t="shared" si="8"/>
        <v>0</v>
      </c>
    </row>
    <row r="177" spans="1:4" x14ac:dyDescent="0.25">
      <c r="A177" s="23" t="s">
        <v>119</v>
      </c>
      <c r="B177" s="61">
        <f>SUM(B178:B182)</f>
        <v>5000</v>
      </c>
      <c r="C177" s="61">
        <f>SUM(C178:C182)</f>
        <v>4134.87</v>
      </c>
      <c r="D177" s="62">
        <f t="shared" si="8"/>
        <v>0.82697399999999999</v>
      </c>
    </row>
    <row r="178" spans="1:4" x14ac:dyDescent="0.25">
      <c r="A178" s="19" t="s">
        <v>120</v>
      </c>
      <c r="B178" s="58">
        <v>2500</v>
      </c>
      <c r="C178" s="58">
        <v>1593.3</v>
      </c>
      <c r="D178" s="59">
        <f t="shared" si="8"/>
        <v>0.63732</v>
      </c>
    </row>
    <row r="179" spans="1:4" x14ac:dyDescent="0.25">
      <c r="A179" s="19" t="s">
        <v>177</v>
      </c>
      <c r="B179" s="58">
        <v>100</v>
      </c>
      <c r="C179" s="60">
        <v>0</v>
      </c>
      <c r="D179" s="59">
        <f t="shared" si="8"/>
        <v>0</v>
      </c>
    </row>
    <row r="180" spans="1:4" x14ac:dyDescent="0.25">
      <c r="A180" s="19" t="s">
        <v>178</v>
      </c>
      <c r="B180" s="58">
        <v>200</v>
      </c>
      <c r="C180" s="60">
        <v>0</v>
      </c>
      <c r="D180" s="59">
        <f t="shared" si="8"/>
        <v>0</v>
      </c>
    </row>
    <row r="181" spans="1:4" x14ac:dyDescent="0.25">
      <c r="A181" s="19" t="s">
        <v>179</v>
      </c>
      <c r="B181" s="58">
        <v>200</v>
      </c>
      <c r="C181" s="60">
        <v>0</v>
      </c>
      <c r="D181" s="59">
        <f t="shared" si="8"/>
        <v>0</v>
      </c>
    </row>
    <row r="182" spans="1:4" x14ac:dyDescent="0.25">
      <c r="A182" s="19" t="s">
        <v>121</v>
      </c>
      <c r="B182" s="58">
        <v>2000</v>
      </c>
      <c r="C182" s="58">
        <v>2541.5700000000002</v>
      </c>
      <c r="D182" s="59">
        <f t="shared" si="8"/>
        <v>1.2707850000000001</v>
      </c>
    </row>
    <row r="183" spans="1:4" x14ac:dyDescent="0.25">
      <c r="A183" s="23" t="s">
        <v>122</v>
      </c>
      <c r="B183" s="61">
        <f>SUM(B184:B187)</f>
        <v>10400</v>
      </c>
      <c r="C183" s="61">
        <f>SUM(C184:C187)</f>
        <v>7393.58</v>
      </c>
      <c r="D183" s="62">
        <f t="shared" si="8"/>
        <v>0.71092115384615384</v>
      </c>
    </row>
    <row r="184" spans="1:4" x14ac:dyDescent="0.25">
      <c r="A184" s="19" t="s">
        <v>180</v>
      </c>
      <c r="B184" s="58">
        <v>700</v>
      </c>
      <c r="C184" s="60">
        <v>0</v>
      </c>
      <c r="D184" s="59">
        <f t="shared" si="8"/>
        <v>0</v>
      </c>
    </row>
    <row r="185" spans="1:4" x14ac:dyDescent="0.25">
      <c r="A185" s="19" t="s">
        <v>181</v>
      </c>
      <c r="B185" s="58">
        <v>1000</v>
      </c>
      <c r="C185" s="58">
        <v>862.44</v>
      </c>
      <c r="D185" s="59">
        <f t="shared" si="8"/>
        <v>0.8624400000000001</v>
      </c>
    </row>
    <row r="186" spans="1:4" x14ac:dyDescent="0.25">
      <c r="A186" s="22" t="s">
        <v>123</v>
      </c>
      <c r="B186" s="58">
        <v>3100</v>
      </c>
      <c r="C186" s="60">
        <v>1270</v>
      </c>
      <c r="D186" s="59">
        <f t="shared" si="8"/>
        <v>0.4096774193548387</v>
      </c>
    </row>
    <row r="187" spans="1:4" x14ac:dyDescent="0.25">
      <c r="A187" s="22" t="s">
        <v>124</v>
      </c>
      <c r="B187" s="58">
        <v>5600</v>
      </c>
      <c r="C187" s="58">
        <v>5261.14</v>
      </c>
      <c r="D187" s="59">
        <f t="shared" si="8"/>
        <v>0.9394892857142858</v>
      </c>
    </row>
    <row r="188" spans="1:4" x14ac:dyDescent="0.25">
      <c r="A188" s="53" t="s">
        <v>125</v>
      </c>
      <c r="B188" s="61">
        <v>29400</v>
      </c>
      <c r="C188" s="61">
        <v>29400</v>
      </c>
      <c r="D188" s="62">
        <f t="shared" si="8"/>
        <v>1</v>
      </c>
    </row>
    <row r="189" spans="1:4" x14ac:dyDescent="0.25">
      <c r="A189" s="53" t="s">
        <v>126</v>
      </c>
      <c r="B189" s="61">
        <f>SUM(B190:B191)</f>
        <v>3500</v>
      </c>
      <c r="C189" s="61">
        <f>SUM(C190:C191)</f>
        <v>2219</v>
      </c>
      <c r="D189" s="62">
        <f t="shared" si="8"/>
        <v>0.63400000000000001</v>
      </c>
    </row>
    <row r="190" spans="1:4" x14ac:dyDescent="0.25">
      <c r="A190" s="22" t="s">
        <v>182</v>
      </c>
      <c r="B190" s="58">
        <v>500</v>
      </c>
      <c r="C190" s="60">
        <v>0</v>
      </c>
      <c r="D190" s="59">
        <f t="shared" si="8"/>
        <v>0</v>
      </c>
    </row>
    <row r="191" spans="1:4" x14ac:dyDescent="0.25">
      <c r="A191" s="22" t="s">
        <v>127</v>
      </c>
      <c r="B191" s="58">
        <v>3000</v>
      </c>
      <c r="C191" s="58">
        <v>2219</v>
      </c>
      <c r="D191" s="59">
        <f t="shared" si="8"/>
        <v>0.73966666666666669</v>
      </c>
    </row>
    <row r="192" spans="1:4" x14ac:dyDescent="0.25">
      <c r="A192" s="53" t="s">
        <v>128</v>
      </c>
      <c r="B192" s="61">
        <v>1000</v>
      </c>
      <c r="C192" s="61">
        <v>464.15</v>
      </c>
      <c r="D192" s="62">
        <f t="shared" si="8"/>
        <v>0.46414999999999995</v>
      </c>
    </row>
    <row r="193" spans="1:4" x14ac:dyDescent="0.25">
      <c r="A193" s="23" t="s">
        <v>129</v>
      </c>
      <c r="B193" s="61">
        <v>880000</v>
      </c>
      <c r="C193" s="61">
        <v>877034.78</v>
      </c>
      <c r="D193" s="62">
        <f>SUM(C193/B193)</f>
        <v>0.99663043181818189</v>
      </c>
    </row>
    <row r="194" spans="1:4" x14ac:dyDescent="0.25">
      <c r="A194" s="53" t="s">
        <v>130</v>
      </c>
      <c r="B194" s="61">
        <v>140000</v>
      </c>
      <c r="C194" s="61">
        <v>137264.79999999999</v>
      </c>
      <c r="D194" s="62">
        <f>SUM(C194/B194)</f>
        <v>0.98046285714285708</v>
      </c>
    </row>
    <row r="195" spans="1:4" x14ac:dyDescent="0.25">
      <c r="A195" s="53" t="s">
        <v>131</v>
      </c>
      <c r="B195" s="61">
        <v>14200</v>
      </c>
      <c r="C195" s="61">
        <v>13330.35</v>
      </c>
      <c r="D195" s="62">
        <f>SUM(C195/B195)</f>
        <v>0.93875704225352119</v>
      </c>
    </row>
    <row r="196" spans="1:4" x14ac:dyDescent="0.25">
      <c r="A196" s="54"/>
      <c r="B196" s="55"/>
      <c r="C196" s="55"/>
      <c r="D196" s="18"/>
    </row>
    <row r="197" spans="1:4" x14ac:dyDescent="0.25">
      <c r="A197" s="63" t="s">
        <v>39</v>
      </c>
      <c r="B197" s="64">
        <f>SUM(B123+B133+B147+B148+B151+B177+B183+B188+B189+B192+B193+B194+B195)</f>
        <v>1725300</v>
      </c>
      <c r="C197" s="64">
        <f>SUM(C123+C133+C147+C148+C151+C177+C183+C188+C189+C192+C193+C194+C195)</f>
        <v>1705854.4600000002</v>
      </c>
      <c r="D197" s="65">
        <f>SUM(C197/B197)</f>
        <v>0.98872918333043536</v>
      </c>
    </row>
    <row r="198" spans="1:4" x14ac:dyDescent="0.25">
      <c r="A198" s="30"/>
      <c r="B198" s="31"/>
      <c r="C198" s="31"/>
      <c r="D198" s="31"/>
    </row>
    <row r="199" spans="1:4" x14ac:dyDescent="0.25">
      <c r="A199" s="30"/>
      <c r="B199" s="31"/>
      <c r="C199" s="31"/>
      <c r="D199" s="31"/>
    </row>
    <row r="200" spans="1:4" x14ac:dyDescent="0.25">
      <c r="A200" s="30" t="s">
        <v>210</v>
      </c>
      <c r="B200" s="31"/>
      <c r="C200" s="31"/>
      <c r="D200" s="31"/>
    </row>
    <row r="201" spans="1:4" x14ac:dyDescent="0.25">
      <c r="A201" s="30" t="s">
        <v>132</v>
      </c>
      <c r="B201" s="31"/>
      <c r="C201" s="31"/>
      <c r="D201" s="31"/>
    </row>
    <row r="202" spans="1:4" x14ac:dyDescent="0.25">
      <c r="A202" s="48" t="s">
        <v>211</v>
      </c>
      <c r="B202" s="31"/>
      <c r="C202" s="31"/>
      <c r="D202" s="31"/>
    </row>
    <row r="203" spans="1:4" x14ac:dyDescent="0.25">
      <c r="A203" s="30" t="s">
        <v>183</v>
      </c>
      <c r="B203" s="31"/>
      <c r="C203" s="31"/>
      <c r="D203" s="31"/>
    </row>
    <row r="204" spans="1:4" x14ac:dyDescent="0.25">
      <c r="A204" s="66"/>
      <c r="B204" s="31"/>
      <c r="C204" s="31"/>
      <c r="D204" s="31"/>
    </row>
    <row r="205" spans="1:4" x14ac:dyDescent="0.25">
      <c r="A205" s="50"/>
      <c r="B205" s="31"/>
      <c r="C205" s="67"/>
      <c r="D205" s="31"/>
    </row>
    <row r="206" spans="1:4" x14ac:dyDescent="0.25">
      <c r="A206" s="68"/>
      <c r="B206" s="68"/>
      <c r="C206" s="68"/>
      <c r="D206" s="31"/>
    </row>
    <row r="207" spans="1:4" x14ac:dyDescent="0.25">
      <c r="A207" s="68"/>
      <c r="B207" s="31"/>
      <c r="C207" s="31"/>
      <c r="D207" s="31"/>
    </row>
    <row r="208" spans="1:4" x14ac:dyDescent="0.25">
      <c r="A208" s="68"/>
      <c r="B208" s="31"/>
      <c r="C208" s="31"/>
      <c r="D208" s="31"/>
    </row>
    <row r="209" spans="1:4" ht="32.25" customHeight="1" x14ac:dyDescent="0.25">
      <c r="A209" s="38" t="s">
        <v>225</v>
      </c>
      <c r="B209" s="33"/>
      <c r="C209" s="33"/>
      <c r="D209" s="33"/>
    </row>
    <row r="210" spans="1:4" x14ac:dyDescent="0.25">
      <c r="A210" s="69"/>
      <c r="B210" s="31"/>
      <c r="C210" s="31"/>
      <c r="D210" s="31"/>
    </row>
    <row r="211" spans="1:4" x14ac:dyDescent="0.25">
      <c r="A211" s="51" t="s">
        <v>0</v>
      </c>
      <c r="B211" s="31"/>
      <c r="C211" s="31"/>
      <c r="D211" s="31"/>
    </row>
    <row r="212" spans="1:4" x14ac:dyDescent="0.25">
      <c r="A212" s="15" t="s">
        <v>1</v>
      </c>
      <c r="B212" s="15" t="s">
        <v>196</v>
      </c>
      <c r="C212" s="15" t="s">
        <v>197</v>
      </c>
      <c r="D212" s="15" t="s">
        <v>2</v>
      </c>
    </row>
    <row r="213" spans="1:4" x14ac:dyDescent="0.25">
      <c r="A213" s="16" t="s">
        <v>133</v>
      </c>
      <c r="B213" s="17">
        <v>9203.7900000000009</v>
      </c>
      <c r="C213" s="17">
        <f>SUM(C214:C216)</f>
        <v>9203.7900000000009</v>
      </c>
      <c r="D213" s="18">
        <f>SUM(C213/B213)</f>
        <v>1</v>
      </c>
    </row>
    <row r="214" spans="1:4" x14ac:dyDescent="0.25">
      <c r="A214" s="29" t="s">
        <v>134</v>
      </c>
      <c r="B214" s="52"/>
      <c r="C214" s="52">
        <v>156.1</v>
      </c>
      <c r="D214" s="21"/>
    </row>
    <row r="215" spans="1:4" x14ac:dyDescent="0.25">
      <c r="A215" s="29" t="s">
        <v>135</v>
      </c>
      <c r="B215" s="52"/>
      <c r="C215" s="20">
        <v>6237.69</v>
      </c>
      <c r="D215" s="21"/>
    </row>
    <row r="216" spans="1:4" x14ac:dyDescent="0.25">
      <c r="A216" s="29" t="s">
        <v>136</v>
      </c>
      <c r="B216" s="52"/>
      <c r="C216" s="20">
        <v>2810</v>
      </c>
      <c r="D216" s="21"/>
    </row>
    <row r="217" spans="1:4" x14ac:dyDescent="0.25">
      <c r="A217" s="16" t="s">
        <v>137</v>
      </c>
      <c r="B217" s="17">
        <f>SUM(B218:B219)</f>
        <v>3466040</v>
      </c>
      <c r="C217" s="17">
        <f>SUM(C218:C219)</f>
        <v>3231818.79</v>
      </c>
      <c r="D217" s="18">
        <f t="shared" ref="D217:D229" si="9">SUM(C217/B217)</f>
        <v>0.93242397375679453</v>
      </c>
    </row>
    <row r="218" spans="1:4" x14ac:dyDescent="0.25">
      <c r="A218" s="29" t="s">
        <v>138</v>
      </c>
      <c r="B218" s="20">
        <v>3357700</v>
      </c>
      <c r="C218" s="20">
        <v>3123478.79</v>
      </c>
      <c r="D218" s="21">
        <f t="shared" si="9"/>
        <v>0.93024355660124491</v>
      </c>
    </row>
    <row r="219" spans="1:4" x14ac:dyDescent="0.25">
      <c r="A219" s="29" t="s">
        <v>139</v>
      </c>
      <c r="B219" s="20">
        <v>108340</v>
      </c>
      <c r="C219" s="20">
        <v>108340</v>
      </c>
      <c r="D219" s="21">
        <f t="shared" si="9"/>
        <v>1</v>
      </c>
    </row>
    <row r="220" spans="1:4" x14ac:dyDescent="0.25">
      <c r="A220" s="16" t="s">
        <v>140</v>
      </c>
      <c r="B220" s="17">
        <f>SUM(B221:B223)</f>
        <v>93250</v>
      </c>
      <c r="C220" s="17">
        <f>SUM(C221:C223)</f>
        <v>93250</v>
      </c>
      <c r="D220" s="18">
        <f t="shared" si="9"/>
        <v>1</v>
      </c>
    </row>
    <row r="221" spans="1:4" x14ac:dyDescent="0.25">
      <c r="A221" s="29" t="s">
        <v>212</v>
      </c>
      <c r="B221" s="20">
        <v>43250</v>
      </c>
      <c r="C221" s="20">
        <v>43250</v>
      </c>
      <c r="D221" s="70">
        <f t="shared" si="9"/>
        <v>1</v>
      </c>
    </row>
    <row r="222" spans="1:4" x14ac:dyDescent="0.25">
      <c r="A222" s="29" t="s">
        <v>213</v>
      </c>
      <c r="B222" s="20">
        <v>20000</v>
      </c>
      <c r="C222" s="20">
        <v>20000</v>
      </c>
      <c r="D222" s="70">
        <f t="shared" si="9"/>
        <v>1</v>
      </c>
    </row>
    <row r="223" spans="1:4" x14ac:dyDescent="0.25">
      <c r="A223" s="29" t="s">
        <v>141</v>
      </c>
      <c r="B223" s="20">
        <v>30000</v>
      </c>
      <c r="C223" s="20">
        <v>30000</v>
      </c>
      <c r="D223" s="70">
        <f t="shared" si="9"/>
        <v>1</v>
      </c>
    </row>
    <row r="224" spans="1:4" x14ac:dyDescent="0.25">
      <c r="A224" s="16" t="s">
        <v>74</v>
      </c>
      <c r="B224" s="71">
        <v>0.41</v>
      </c>
      <c r="C224" s="55">
        <v>0.41</v>
      </c>
      <c r="D224" s="18">
        <f t="shared" si="9"/>
        <v>1</v>
      </c>
    </row>
    <row r="225" spans="1:4" x14ac:dyDescent="0.25">
      <c r="A225" s="16" t="s">
        <v>142</v>
      </c>
      <c r="B225" s="55">
        <v>59330.21</v>
      </c>
      <c r="C225" s="55">
        <f>SUM(C226:C227)</f>
        <v>59330.210000000006</v>
      </c>
      <c r="D225" s="18">
        <f t="shared" si="9"/>
        <v>1.0000000000000002</v>
      </c>
    </row>
    <row r="226" spans="1:4" x14ac:dyDescent="0.25">
      <c r="A226" s="29" t="s">
        <v>143</v>
      </c>
      <c r="B226" s="47"/>
      <c r="C226" s="47">
        <v>24428.3</v>
      </c>
      <c r="D226" s="72"/>
    </row>
    <row r="227" spans="1:4" x14ac:dyDescent="0.25">
      <c r="A227" s="29" t="s">
        <v>71</v>
      </c>
      <c r="B227" s="47"/>
      <c r="C227" s="47">
        <v>34901.910000000003</v>
      </c>
      <c r="D227" s="72"/>
    </row>
    <row r="228" spans="1:4" x14ac:dyDescent="0.25">
      <c r="A228" s="54"/>
      <c r="B228" s="54"/>
      <c r="C228" s="54"/>
      <c r="D228" s="18"/>
    </row>
    <row r="229" spans="1:4" x14ac:dyDescent="0.25">
      <c r="A229" s="15" t="s">
        <v>9</v>
      </c>
      <c r="B229" s="55">
        <f>SUM(B213+B217+B220+B224+B225)</f>
        <v>3627824.41</v>
      </c>
      <c r="C229" s="55">
        <f>SUM(C213+C217+C220+C224+C225)</f>
        <v>3393603.2</v>
      </c>
      <c r="D229" s="18">
        <f t="shared" si="9"/>
        <v>0.93543755608612822</v>
      </c>
    </row>
    <row r="230" spans="1:4" x14ac:dyDescent="0.25">
      <c r="A230" s="44"/>
      <c r="B230" s="45"/>
      <c r="C230" s="45"/>
      <c r="D230" s="45"/>
    </row>
    <row r="231" spans="1:4" x14ac:dyDescent="0.25">
      <c r="A231" s="46" t="s">
        <v>10</v>
      </c>
      <c r="B231" s="28"/>
      <c r="C231" s="28"/>
      <c r="D231" s="28"/>
    </row>
    <row r="232" spans="1:4" x14ac:dyDescent="0.25">
      <c r="A232" s="15" t="s">
        <v>1</v>
      </c>
      <c r="B232" s="15" t="s">
        <v>196</v>
      </c>
      <c r="C232" s="15" t="s">
        <v>197</v>
      </c>
      <c r="D232" s="15" t="s">
        <v>2</v>
      </c>
    </row>
    <row r="233" spans="1:4" x14ac:dyDescent="0.25">
      <c r="A233" s="16" t="s">
        <v>144</v>
      </c>
      <c r="B233" s="73">
        <v>0</v>
      </c>
      <c r="C233" s="55">
        <v>2683.92</v>
      </c>
      <c r="D233" s="74">
        <v>0</v>
      </c>
    </row>
    <row r="234" spans="1:4" x14ac:dyDescent="0.25">
      <c r="A234" s="16" t="s">
        <v>145</v>
      </c>
      <c r="B234" s="55">
        <v>641170.59</v>
      </c>
      <c r="C234" s="55">
        <f>SUM(C235:C244)</f>
        <v>411800.63999999996</v>
      </c>
      <c r="D234" s="18">
        <f t="shared" ref="D234:D280" si="10">SUM(C234/B234)</f>
        <v>0.64226376945954422</v>
      </c>
    </row>
    <row r="235" spans="1:4" x14ac:dyDescent="0.25">
      <c r="A235" s="19" t="s">
        <v>146</v>
      </c>
      <c r="B235" s="47"/>
      <c r="C235" s="47">
        <v>22861.25</v>
      </c>
      <c r="D235" s="21"/>
    </row>
    <row r="236" spans="1:4" x14ac:dyDescent="0.25">
      <c r="A236" s="19" t="s">
        <v>147</v>
      </c>
      <c r="B236" s="47"/>
      <c r="C236" s="47">
        <v>60480.45</v>
      </c>
      <c r="D236" s="21"/>
    </row>
    <row r="237" spans="1:4" x14ac:dyDescent="0.25">
      <c r="A237" s="19" t="s">
        <v>148</v>
      </c>
      <c r="B237" s="47"/>
      <c r="C237" s="47">
        <v>216697.64</v>
      </c>
      <c r="D237" s="21"/>
    </row>
    <row r="238" spans="1:4" x14ac:dyDescent="0.25">
      <c r="A238" s="19" t="s">
        <v>149</v>
      </c>
      <c r="B238" s="47"/>
      <c r="C238" s="47">
        <v>20127.54</v>
      </c>
      <c r="D238" s="21"/>
    </row>
    <row r="239" spans="1:4" x14ac:dyDescent="0.25">
      <c r="A239" s="19" t="s">
        <v>150</v>
      </c>
      <c r="B239" s="47"/>
      <c r="C239" s="47">
        <v>7491.27</v>
      </c>
      <c r="D239" s="21"/>
    </row>
    <row r="240" spans="1:4" x14ac:dyDescent="0.25">
      <c r="A240" s="19" t="s">
        <v>214</v>
      </c>
      <c r="B240" s="47"/>
      <c r="C240" s="47">
        <v>87.99</v>
      </c>
      <c r="D240" s="21"/>
    </row>
    <row r="241" spans="1:4" x14ac:dyDescent="0.25">
      <c r="A241" s="19" t="s">
        <v>151</v>
      </c>
      <c r="B241" s="47"/>
      <c r="C241" s="47">
        <v>1344.17</v>
      </c>
      <c r="D241" s="21"/>
    </row>
    <row r="242" spans="1:4" x14ac:dyDescent="0.25">
      <c r="A242" s="19" t="s">
        <v>215</v>
      </c>
      <c r="B242" s="47"/>
      <c r="C242" s="47">
        <v>1999.61</v>
      </c>
      <c r="D242" s="21"/>
    </row>
    <row r="243" spans="1:4" x14ac:dyDescent="0.25">
      <c r="A243" s="29" t="s">
        <v>17</v>
      </c>
      <c r="B243" s="47"/>
      <c r="C243" s="47">
        <v>23988.87</v>
      </c>
      <c r="D243" s="21"/>
    </row>
    <row r="244" spans="1:4" x14ac:dyDescent="0.25">
      <c r="A244" s="29" t="s">
        <v>152</v>
      </c>
      <c r="B244" s="47"/>
      <c r="C244" s="47">
        <v>56721.85</v>
      </c>
      <c r="D244" s="21"/>
    </row>
    <row r="245" spans="1:4" x14ac:dyDescent="0.25">
      <c r="A245" s="23" t="s">
        <v>20</v>
      </c>
      <c r="B245" s="55">
        <v>541013.21</v>
      </c>
      <c r="C245" s="55">
        <f>SUM(C246:C257)</f>
        <v>506482.76999999996</v>
      </c>
      <c r="D245" s="18">
        <f t="shared" si="10"/>
        <v>0.93617449747668824</v>
      </c>
    </row>
    <row r="246" spans="1:4" x14ac:dyDescent="0.25">
      <c r="A246" s="19" t="s">
        <v>153</v>
      </c>
      <c r="B246" s="47"/>
      <c r="C246" s="47">
        <v>133056.48000000001</v>
      </c>
      <c r="D246" s="21"/>
    </row>
    <row r="247" spans="1:4" x14ac:dyDescent="0.25">
      <c r="A247" s="19" t="s">
        <v>154</v>
      </c>
      <c r="B247" s="47"/>
      <c r="C247" s="47">
        <v>24183.54</v>
      </c>
      <c r="D247" s="21"/>
    </row>
    <row r="248" spans="1:4" x14ac:dyDescent="0.25">
      <c r="A248" s="19" t="s">
        <v>216</v>
      </c>
      <c r="B248" s="47"/>
      <c r="C248" s="47">
        <v>37712.230000000003</v>
      </c>
      <c r="D248" s="21"/>
    </row>
    <row r="249" spans="1:4" x14ac:dyDescent="0.25">
      <c r="A249" s="19" t="s">
        <v>155</v>
      </c>
      <c r="B249" s="47"/>
      <c r="C249" s="47">
        <v>3094.9</v>
      </c>
      <c r="D249" s="21"/>
    </row>
    <row r="250" spans="1:4" x14ac:dyDescent="0.25">
      <c r="A250" s="19" t="s">
        <v>156</v>
      </c>
      <c r="B250" s="47"/>
      <c r="C250" s="47">
        <v>44748.68</v>
      </c>
      <c r="D250" s="21"/>
    </row>
    <row r="251" spans="1:4" x14ac:dyDescent="0.25">
      <c r="A251" s="19" t="s">
        <v>157</v>
      </c>
      <c r="B251" s="47"/>
      <c r="C251" s="47">
        <v>1950</v>
      </c>
      <c r="D251" s="21"/>
    </row>
    <row r="252" spans="1:4" x14ac:dyDescent="0.25">
      <c r="A252" s="19" t="s">
        <v>175</v>
      </c>
      <c r="B252" s="47"/>
      <c r="C252" s="47">
        <v>4619.8999999999996</v>
      </c>
      <c r="D252" s="21"/>
    </row>
    <row r="253" spans="1:4" x14ac:dyDescent="0.25">
      <c r="A253" s="19" t="s">
        <v>158</v>
      </c>
      <c r="B253" s="47"/>
      <c r="C253" s="47">
        <v>169805.5</v>
      </c>
      <c r="D253" s="21"/>
    </row>
    <row r="254" spans="1:4" x14ac:dyDescent="0.25">
      <c r="A254" s="19" t="s">
        <v>159</v>
      </c>
      <c r="B254" s="47"/>
      <c r="C254" s="47">
        <v>27329.599999999999</v>
      </c>
      <c r="D254" s="21"/>
    </row>
    <row r="255" spans="1:4" x14ac:dyDescent="0.25">
      <c r="A255" s="19" t="s">
        <v>217</v>
      </c>
      <c r="B255" s="47"/>
      <c r="C255" s="47">
        <v>7741.94</v>
      </c>
      <c r="D255" s="21"/>
    </row>
    <row r="256" spans="1:4" x14ac:dyDescent="0.25">
      <c r="A256" s="19" t="s">
        <v>218</v>
      </c>
      <c r="B256" s="47"/>
      <c r="C256" s="47">
        <v>22680</v>
      </c>
      <c r="D256" s="21"/>
    </row>
    <row r="257" spans="1:4" x14ac:dyDescent="0.25">
      <c r="A257" s="19" t="s">
        <v>160</v>
      </c>
      <c r="B257" s="47"/>
      <c r="C257" s="47">
        <v>29560</v>
      </c>
      <c r="D257" s="21"/>
    </row>
    <row r="258" spans="1:4" x14ac:dyDescent="0.25">
      <c r="A258" s="23" t="s">
        <v>161</v>
      </c>
      <c r="B258" s="55">
        <v>27063.9</v>
      </c>
      <c r="C258" s="55">
        <f>SUM(C259:C260)</f>
        <v>27134.9</v>
      </c>
      <c r="D258" s="18">
        <f t="shared" si="10"/>
        <v>1.0026234208669114</v>
      </c>
    </row>
    <row r="259" spans="1:4" x14ac:dyDescent="0.25">
      <c r="A259" s="19" t="s">
        <v>162</v>
      </c>
      <c r="B259" s="47"/>
      <c r="C259" s="47">
        <v>26165</v>
      </c>
      <c r="D259" s="21"/>
    </row>
    <row r="260" spans="1:4" x14ac:dyDescent="0.25">
      <c r="A260" s="19" t="s">
        <v>163</v>
      </c>
      <c r="B260" s="47"/>
      <c r="C260" s="47">
        <v>969.9</v>
      </c>
      <c r="D260" s="21"/>
    </row>
    <row r="261" spans="1:4" x14ac:dyDescent="0.25">
      <c r="A261" s="23" t="s">
        <v>31</v>
      </c>
      <c r="B261" s="55">
        <v>2058489.31</v>
      </c>
      <c r="C261" s="55">
        <f>SUM(C262:C267)</f>
        <v>2058489.31</v>
      </c>
      <c r="D261" s="18">
        <f t="shared" si="10"/>
        <v>1</v>
      </c>
    </row>
    <row r="262" spans="1:4" x14ac:dyDescent="0.25">
      <c r="A262" s="19" t="s">
        <v>164</v>
      </c>
      <c r="B262" s="47"/>
      <c r="C262" s="47">
        <v>1731883.81</v>
      </c>
      <c r="D262" s="21"/>
    </row>
    <row r="263" spans="1:4" x14ac:dyDescent="0.25">
      <c r="A263" s="19" t="s">
        <v>165</v>
      </c>
      <c r="B263" s="47"/>
      <c r="C263" s="47">
        <v>89376</v>
      </c>
      <c r="D263" s="21"/>
    </row>
    <row r="264" spans="1:4" x14ac:dyDescent="0.25">
      <c r="A264" s="19" t="s">
        <v>166</v>
      </c>
      <c r="B264" s="47"/>
      <c r="C264" s="47">
        <v>107823</v>
      </c>
      <c r="D264" s="21"/>
    </row>
    <row r="265" spans="1:4" x14ac:dyDescent="0.25">
      <c r="A265" s="19" t="s">
        <v>218</v>
      </c>
      <c r="B265" s="47"/>
      <c r="C265" s="47">
        <v>7300</v>
      </c>
      <c r="D265" s="21"/>
    </row>
    <row r="266" spans="1:4" x14ac:dyDescent="0.25">
      <c r="A266" s="19" t="s">
        <v>57</v>
      </c>
      <c r="B266" s="47"/>
      <c r="C266" s="47">
        <v>75126.5</v>
      </c>
      <c r="D266" s="21"/>
    </row>
    <row r="267" spans="1:4" x14ac:dyDescent="0.25">
      <c r="A267" s="19" t="s">
        <v>167</v>
      </c>
      <c r="B267" s="47"/>
      <c r="C267" s="47">
        <v>46980</v>
      </c>
      <c r="D267" s="21"/>
    </row>
    <row r="268" spans="1:4" x14ac:dyDescent="0.25">
      <c r="A268" s="23" t="s">
        <v>168</v>
      </c>
      <c r="B268" s="55">
        <v>360939.33</v>
      </c>
      <c r="C268" s="55">
        <f>SUM(C269:C275)</f>
        <v>360939.32999999996</v>
      </c>
      <c r="D268" s="18">
        <f t="shared" si="10"/>
        <v>0.99999999999999989</v>
      </c>
    </row>
    <row r="269" spans="1:4" x14ac:dyDescent="0.25">
      <c r="A269" s="19" t="s">
        <v>169</v>
      </c>
      <c r="B269" s="47"/>
      <c r="C269" s="47">
        <v>272584.88</v>
      </c>
      <c r="D269" s="21"/>
    </row>
    <row r="270" spans="1:4" x14ac:dyDescent="0.25">
      <c r="A270" s="19" t="s">
        <v>170</v>
      </c>
      <c r="B270" s="47"/>
      <c r="C270" s="47">
        <v>15284</v>
      </c>
      <c r="D270" s="21"/>
    </row>
    <row r="271" spans="1:4" x14ac:dyDescent="0.25">
      <c r="A271" s="19" t="s">
        <v>131</v>
      </c>
      <c r="B271" s="47"/>
      <c r="C271" s="47">
        <v>13501.97</v>
      </c>
      <c r="D271" s="21"/>
    </row>
    <row r="272" spans="1:4" x14ac:dyDescent="0.25">
      <c r="A272" s="19" t="s">
        <v>171</v>
      </c>
      <c r="B272" s="47"/>
      <c r="C272" s="47">
        <v>1955</v>
      </c>
      <c r="D272" s="21"/>
    </row>
    <row r="273" spans="1:4" x14ac:dyDescent="0.25">
      <c r="A273" s="29" t="s">
        <v>172</v>
      </c>
      <c r="B273" s="47"/>
      <c r="C273" s="47">
        <v>55163.48</v>
      </c>
      <c r="D273" s="21"/>
    </row>
    <row r="274" spans="1:4" x14ac:dyDescent="0.25">
      <c r="A274" s="19" t="s">
        <v>218</v>
      </c>
      <c r="B274" s="47"/>
      <c r="C274" s="47">
        <v>20</v>
      </c>
      <c r="D274" s="21"/>
    </row>
    <row r="275" spans="1:4" x14ac:dyDescent="0.25">
      <c r="A275" s="29" t="s">
        <v>173</v>
      </c>
      <c r="B275" s="47"/>
      <c r="C275" s="47">
        <v>2430</v>
      </c>
      <c r="D275" s="21"/>
    </row>
    <row r="276" spans="1:4" x14ac:dyDescent="0.25">
      <c r="A276" s="16" t="s">
        <v>128</v>
      </c>
      <c r="B276" s="55">
        <v>5451.43</v>
      </c>
      <c r="C276" s="55">
        <f>SUM(C277:C279)</f>
        <v>5451.43</v>
      </c>
      <c r="D276" s="18">
        <f t="shared" si="10"/>
        <v>1</v>
      </c>
    </row>
    <row r="277" spans="1:4" x14ac:dyDescent="0.25">
      <c r="A277" s="29" t="s">
        <v>38</v>
      </c>
      <c r="B277" s="47"/>
      <c r="C277" s="47">
        <v>4942.33</v>
      </c>
      <c r="D277" s="21"/>
    </row>
    <row r="278" spans="1:4" x14ac:dyDescent="0.25">
      <c r="A278" s="29" t="s">
        <v>174</v>
      </c>
      <c r="B278" s="47"/>
      <c r="C278" s="47">
        <v>119.34</v>
      </c>
      <c r="D278" s="21"/>
    </row>
    <row r="279" spans="1:4" x14ac:dyDescent="0.25">
      <c r="A279" s="29" t="s">
        <v>128</v>
      </c>
      <c r="B279" s="47"/>
      <c r="C279" s="47">
        <v>389.76</v>
      </c>
      <c r="D279" s="21"/>
    </row>
    <row r="280" spans="1:4" x14ac:dyDescent="0.25">
      <c r="A280" s="15" t="s">
        <v>39</v>
      </c>
      <c r="B280" s="55">
        <f>SUM(B233+B234+B245+B258+B261+B268+B276)</f>
        <v>3634127.77</v>
      </c>
      <c r="C280" s="55">
        <f>SUM(C233+C234+C245+C258+C261+C268+C276)</f>
        <v>3372982.3000000003</v>
      </c>
      <c r="D280" s="18">
        <f t="shared" si="10"/>
        <v>0.92814081217623234</v>
      </c>
    </row>
    <row r="281" spans="1:4" x14ac:dyDescent="0.25">
      <c r="A281" s="66"/>
      <c r="B281" s="31"/>
      <c r="C281" s="31"/>
      <c r="D281" s="31"/>
    </row>
    <row r="282" spans="1:4" x14ac:dyDescent="0.25">
      <c r="A282" s="66"/>
      <c r="B282" s="31"/>
      <c r="C282" s="31"/>
      <c r="D282" s="31"/>
    </row>
    <row r="283" spans="1:4" x14ac:dyDescent="0.25">
      <c r="A283" s="32" t="s">
        <v>219</v>
      </c>
      <c r="B283" s="33"/>
      <c r="C283" s="33"/>
      <c r="D283" s="31"/>
    </row>
    <row r="284" spans="1:4" x14ac:dyDescent="0.25">
      <c r="A284" s="35" t="s">
        <v>220</v>
      </c>
      <c r="B284" s="31"/>
      <c r="C284" s="31"/>
      <c r="D284" s="31"/>
    </row>
    <row r="285" spans="1:4" x14ac:dyDescent="0.25">
      <c r="A285" s="35" t="s">
        <v>221</v>
      </c>
      <c r="B285" s="31"/>
      <c r="C285" s="31"/>
      <c r="D285" s="31"/>
    </row>
    <row r="286" spans="1:4" x14ac:dyDescent="0.25">
      <c r="A286" s="30" t="s">
        <v>222</v>
      </c>
      <c r="B286" s="31"/>
      <c r="C286" s="31"/>
      <c r="D286" s="31"/>
    </row>
    <row r="287" spans="1:4" x14ac:dyDescent="0.25">
      <c r="A287" s="4"/>
    </row>
    <row r="288" spans="1:4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</sheetData>
  <mergeCells count="6">
    <mergeCell ref="A283:C283"/>
    <mergeCell ref="A49:B49"/>
    <mergeCell ref="A46:B46"/>
    <mergeCell ref="A58:D58"/>
    <mergeCell ref="A99:D99"/>
    <mergeCell ref="A209:D209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 alignWithMargins="0">
    <oddFooter>&amp;R&amp;P</oddFooter>
  </headerFooter>
  <rowBreaks count="4" manualBreakCount="4">
    <brk id="55" max="3" man="1"/>
    <brk id="96" max="3" man="1"/>
    <brk id="147" max="3" man="1"/>
    <brk id="26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M.Michalak</dc:creator>
  <cp:lastModifiedBy>Artur Smagalski</cp:lastModifiedBy>
  <cp:lastPrinted>2021-03-29T13:36:30Z</cp:lastPrinted>
  <dcterms:created xsi:type="dcterms:W3CDTF">2020-07-23T11:16:43Z</dcterms:created>
  <dcterms:modified xsi:type="dcterms:W3CDTF">2021-03-29T15:34:43Z</dcterms:modified>
</cp:coreProperties>
</file>